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defaultThemeVersion="124226"/>
  <xr:revisionPtr revIDLastSave="0" documentId="8_{0057E945-6605-4F10-8A22-937C725CD2F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2021-2023" sheetId="10" r:id="rId1"/>
  </sheets>
  <externalReferences>
    <externalReference r:id="rId2"/>
  </externalReferences>
  <definedNames>
    <definedName name="_xlnm.Print_Titles" localSheetId="0">'2021-2023'!$5:$7</definedName>
    <definedName name="_xlnm.Print_Area" localSheetId="0">'2021-2023'!$A$1:$M$289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10" l="1"/>
  <c r="I30" i="10"/>
  <c r="I132" i="10"/>
  <c r="I138" i="10"/>
  <c r="I96" i="10"/>
  <c r="I90" i="10"/>
  <c r="I66" i="10"/>
  <c r="I24" i="10"/>
  <c r="J24" i="10"/>
  <c r="I162" i="10" l="1"/>
  <c r="L177" i="10" l="1"/>
  <c r="H135" i="10"/>
  <c r="H133" i="10"/>
  <c r="F133" i="10" s="1"/>
  <c r="H132" i="10"/>
  <c r="F132" i="10" s="1"/>
  <c r="G132" i="10"/>
  <c r="G128" i="10" s="1"/>
  <c r="H131" i="10"/>
  <c r="F131" i="10" s="1"/>
  <c r="H130" i="10"/>
  <c r="F130" i="10" s="1"/>
  <c r="H129" i="10"/>
  <c r="F129" i="10" s="1"/>
  <c r="L128" i="10"/>
  <c r="K128" i="10"/>
  <c r="J128" i="10"/>
  <c r="I128" i="10"/>
  <c r="H128" i="10"/>
  <c r="L278" i="10"/>
  <c r="L272" i="10" s="1"/>
  <c r="L266" i="10" s="1"/>
  <c r="L277" i="10"/>
  <c r="L271" i="10" s="1"/>
  <c r="L276" i="10"/>
  <c r="L270" i="10" s="1"/>
  <c r="L275" i="10"/>
  <c r="L269" i="10" s="1"/>
  <c r="L274" i="10"/>
  <c r="L268" i="10" s="1"/>
  <c r="L273" i="10"/>
  <c r="L267" i="10" s="1"/>
  <c r="L260" i="10"/>
  <c r="L254" i="10"/>
  <c r="L248" i="10" s="1"/>
  <c r="L253" i="10"/>
  <c r="L252" i="10"/>
  <c r="L204" i="10" s="1"/>
  <c r="L251" i="10"/>
  <c r="L250" i="10"/>
  <c r="L249" i="10"/>
  <c r="L242" i="10"/>
  <c r="L236" i="10"/>
  <c r="L235" i="10"/>
  <c r="L234" i="10"/>
  <c r="L233" i="10"/>
  <c r="L232" i="10"/>
  <c r="L231" i="10"/>
  <c r="L224" i="10"/>
  <c r="L218" i="10"/>
  <c r="L212" i="10"/>
  <c r="L211" i="10"/>
  <c r="L210" i="10"/>
  <c r="L209" i="10"/>
  <c r="L208" i="10"/>
  <c r="L207" i="10"/>
  <c r="L203" i="10"/>
  <c r="L194" i="10"/>
  <c r="L188" i="10"/>
  <c r="L182" i="10"/>
  <c r="L181" i="10"/>
  <c r="L180" i="10"/>
  <c r="L179" i="10"/>
  <c r="L178" i="10"/>
  <c r="L170" i="10"/>
  <c r="L164" i="10" s="1"/>
  <c r="L169" i="10"/>
  <c r="L168" i="10"/>
  <c r="L167" i="10"/>
  <c r="L166" i="10"/>
  <c r="L165" i="10"/>
  <c r="L158" i="10"/>
  <c r="L152" i="10"/>
  <c r="L151" i="10"/>
  <c r="L150" i="10"/>
  <c r="L149" i="10"/>
  <c r="L148" i="10"/>
  <c r="L147" i="10"/>
  <c r="L140" i="10"/>
  <c r="L134" i="10"/>
  <c r="L122" i="10"/>
  <c r="L116" i="10"/>
  <c r="L110" i="10"/>
  <c r="L104" i="10"/>
  <c r="L103" i="10"/>
  <c r="L102" i="10"/>
  <c r="L101" i="10"/>
  <c r="L100" i="10"/>
  <c r="L99" i="10"/>
  <c r="L92" i="10"/>
  <c r="L86" i="10"/>
  <c r="L80" i="10"/>
  <c r="L74" i="10"/>
  <c r="L68" i="10"/>
  <c r="L62" i="10"/>
  <c r="L61" i="10"/>
  <c r="L60" i="10"/>
  <c r="L59" i="10"/>
  <c r="L53" i="10" s="1"/>
  <c r="L58" i="10"/>
  <c r="L57" i="10"/>
  <c r="L44" i="10"/>
  <c r="L38" i="10"/>
  <c r="L32" i="10"/>
  <c r="L26" i="10"/>
  <c r="L20" i="10"/>
  <c r="L19" i="10"/>
  <c r="L13" i="10" s="1"/>
  <c r="L18" i="10"/>
  <c r="L12" i="10" s="1"/>
  <c r="L17" i="10"/>
  <c r="L11" i="10" s="1"/>
  <c r="L16" i="10"/>
  <c r="L10" i="10" s="1"/>
  <c r="L15" i="10"/>
  <c r="L9" i="10" s="1"/>
  <c r="H21" i="10"/>
  <c r="H22" i="10"/>
  <c r="H23" i="10"/>
  <c r="H24" i="10"/>
  <c r="H25" i="10"/>
  <c r="H27" i="10"/>
  <c r="H28" i="10"/>
  <c r="H29" i="10"/>
  <c r="H30" i="10"/>
  <c r="H31" i="10"/>
  <c r="H33" i="10"/>
  <c r="H34" i="10"/>
  <c r="H35" i="10"/>
  <c r="H36" i="10"/>
  <c r="H37" i="10"/>
  <c r="H39" i="10"/>
  <c r="H40" i="10"/>
  <c r="H41" i="10"/>
  <c r="H42" i="10"/>
  <c r="H43" i="10"/>
  <c r="H45" i="10"/>
  <c r="H46" i="10"/>
  <c r="H47" i="10"/>
  <c r="H48" i="10"/>
  <c r="H49" i="10"/>
  <c r="H63" i="10"/>
  <c r="H64" i="10"/>
  <c r="H65" i="10"/>
  <c r="H66" i="10"/>
  <c r="H67" i="10"/>
  <c r="H69" i="10"/>
  <c r="H70" i="10"/>
  <c r="H71" i="10"/>
  <c r="H72" i="10"/>
  <c r="H73" i="10"/>
  <c r="H75" i="10"/>
  <c r="H76" i="10"/>
  <c r="H77" i="10"/>
  <c r="H78" i="10"/>
  <c r="H79" i="10"/>
  <c r="H81" i="10"/>
  <c r="H82" i="10"/>
  <c r="H83" i="10"/>
  <c r="H84" i="10"/>
  <c r="H85" i="10"/>
  <c r="H87" i="10"/>
  <c r="H88" i="10"/>
  <c r="H89" i="10"/>
  <c r="H90" i="10"/>
  <c r="H91" i="10"/>
  <c r="H93" i="10"/>
  <c r="H94" i="10"/>
  <c r="H95" i="10"/>
  <c r="H96" i="10"/>
  <c r="H97" i="10"/>
  <c r="H105" i="10"/>
  <c r="H106" i="10"/>
  <c r="H107" i="10"/>
  <c r="H108" i="10"/>
  <c r="H109" i="10"/>
  <c r="H111" i="10"/>
  <c r="H112" i="10"/>
  <c r="H113" i="10"/>
  <c r="H114" i="10"/>
  <c r="H115" i="10"/>
  <c r="H117" i="10"/>
  <c r="H118" i="10"/>
  <c r="H119" i="10"/>
  <c r="H120" i="10"/>
  <c r="H121" i="10"/>
  <c r="H123" i="10"/>
  <c r="H124" i="10"/>
  <c r="H125" i="10"/>
  <c r="H126" i="10"/>
  <c r="H127" i="10"/>
  <c r="H136" i="10"/>
  <c r="H137" i="10"/>
  <c r="H139" i="10"/>
  <c r="H141" i="10"/>
  <c r="H142" i="10"/>
  <c r="H143" i="10"/>
  <c r="H144" i="10"/>
  <c r="H145" i="10"/>
  <c r="H153" i="10"/>
  <c r="H154" i="10"/>
  <c r="H155" i="10"/>
  <c r="H156" i="10"/>
  <c r="H157" i="10"/>
  <c r="H159" i="10"/>
  <c r="H160" i="10"/>
  <c r="H161" i="10"/>
  <c r="H162" i="10"/>
  <c r="H163" i="10"/>
  <c r="H171" i="10"/>
  <c r="H172" i="10"/>
  <c r="H173" i="10"/>
  <c r="H174" i="10"/>
  <c r="H175" i="10"/>
  <c r="H183" i="10"/>
  <c r="H184" i="10"/>
  <c r="H185" i="10"/>
  <c r="H186" i="10"/>
  <c r="H187" i="10"/>
  <c r="H189" i="10"/>
  <c r="H190" i="10"/>
  <c r="H191" i="10"/>
  <c r="H192" i="10"/>
  <c r="H193" i="10"/>
  <c r="H195" i="10"/>
  <c r="H196" i="10"/>
  <c r="H197" i="10"/>
  <c r="H198" i="10"/>
  <c r="H199" i="10"/>
  <c r="H213" i="10"/>
  <c r="H214" i="10"/>
  <c r="H215" i="10"/>
  <c r="H216" i="10"/>
  <c r="H217" i="10"/>
  <c r="H219" i="10"/>
  <c r="H220" i="10"/>
  <c r="H221" i="10"/>
  <c r="H222" i="10"/>
  <c r="H223" i="10"/>
  <c r="H225" i="10"/>
  <c r="H226" i="10"/>
  <c r="H227" i="10"/>
  <c r="H228" i="10"/>
  <c r="H229" i="10"/>
  <c r="H237" i="10"/>
  <c r="H238" i="10"/>
  <c r="H239" i="10"/>
  <c r="H240" i="10"/>
  <c r="H241" i="10"/>
  <c r="H243" i="10"/>
  <c r="H244" i="10"/>
  <c r="H245" i="10"/>
  <c r="H246" i="10"/>
  <c r="H247" i="10"/>
  <c r="H255" i="10"/>
  <c r="H256" i="10"/>
  <c r="H257" i="10"/>
  <c r="H258" i="10"/>
  <c r="H259" i="10"/>
  <c r="H261" i="10"/>
  <c r="H262" i="10"/>
  <c r="H263" i="10"/>
  <c r="H264" i="10"/>
  <c r="H265" i="10"/>
  <c r="L51" i="10" l="1"/>
  <c r="L146" i="10"/>
  <c r="L230" i="10"/>
  <c r="L55" i="10"/>
  <c r="L14" i="10"/>
  <c r="L8" i="10" s="1"/>
  <c r="L54" i="10"/>
  <c r="L52" i="10"/>
  <c r="L202" i="10"/>
  <c r="L286" i="10" s="1"/>
  <c r="L206" i="10"/>
  <c r="F128" i="10"/>
  <c r="L176" i="10"/>
  <c r="L287" i="10"/>
  <c r="L98" i="10"/>
  <c r="L288" i="10"/>
  <c r="L56" i="10"/>
  <c r="L201" i="10"/>
  <c r="L285" i="10" s="1"/>
  <c r="L205" i="10"/>
  <c r="H74" i="10"/>
  <c r="L200" i="10" l="1"/>
  <c r="L50" i="10"/>
  <c r="L284" i="10" s="1"/>
  <c r="H19" i="10"/>
  <c r="H38" i="10"/>
  <c r="H44" i="10"/>
  <c r="H57" i="10"/>
  <c r="H59" i="10"/>
  <c r="H61" i="10"/>
  <c r="H80" i="10"/>
  <c r="H86" i="10"/>
  <c r="H99" i="10"/>
  <c r="H100" i="10"/>
  <c r="H101" i="10"/>
  <c r="H103" i="10"/>
  <c r="H104" i="10"/>
  <c r="H110" i="10"/>
  <c r="H122" i="10"/>
  <c r="H147" i="10"/>
  <c r="H148" i="10"/>
  <c r="H149" i="10"/>
  <c r="H151" i="10"/>
  <c r="H165" i="10"/>
  <c r="H166" i="10"/>
  <c r="H167" i="10"/>
  <c r="H168" i="10"/>
  <c r="H169" i="10"/>
  <c r="H177" i="10"/>
  <c r="H178" i="10"/>
  <c r="H179" i="10"/>
  <c r="H180" i="10"/>
  <c r="H181" i="10"/>
  <c r="H182" i="10"/>
  <c r="H207" i="10"/>
  <c r="H208" i="10"/>
  <c r="H209" i="10"/>
  <c r="H210" i="10"/>
  <c r="H211" i="10"/>
  <c r="H212" i="10"/>
  <c r="H218" i="10"/>
  <c r="H224" i="10"/>
  <c r="H231" i="10"/>
  <c r="H232" i="10"/>
  <c r="H233" i="10"/>
  <c r="H234" i="10"/>
  <c r="H235" i="10"/>
  <c r="H236" i="10"/>
  <c r="H242" i="10"/>
  <c r="H250" i="10"/>
  <c r="H260" i="10"/>
  <c r="H254" i="10"/>
  <c r="H249" i="10"/>
  <c r="H251" i="10"/>
  <c r="H252" i="10"/>
  <c r="H253" i="10"/>
  <c r="H282" i="10" l="1"/>
  <c r="H176" i="10"/>
  <c r="H188" i="10"/>
  <c r="H280" i="10"/>
  <c r="H164" i="10"/>
  <c r="H170" i="10"/>
  <c r="H283" i="10"/>
  <c r="H281" i="10"/>
  <c r="H279" i="10"/>
  <c r="H9" i="10"/>
  <c r="H15" i="10"/>
  <c r="H10" i="10"/>
  <c r="H16" i="10"/>
  <c r="H278" i="10"/>
  <c r="H11" i="10"/>
  <c r="H17" i="10"/>
  <c r="H248" i="10"/>
  <c r="H230" i="10"/>
  <c r="H204" i="10"/>
  <c r="H51" i="10"/>
  <c r="H55" i="10"/>
  <c r="H53" i="10"/>
  <c r="H206" i="10"/>
  <c r="H205" i="10"/>
  <c r="H203" i="10"/>
  <c r="H202" i="10"/>
  <c r="H201" i="10"/>
  <c r="H92" i="10"/>
  <c r="H267" i="10" l="1"/>
  <c r="H285" i="10" s="1"/>
  <c r="H273" i="10"/>
  <c r="H277" i="10"/>
  <c r="H13" i="10"/>
  <c r="H272" i="10"/>
  <c r="H269" i="10"/>
  <c r="H287" i="10" s="1"/>
  <c r="H275" i="10"/>
  <c r="H268" i="10"/>
  <c r="H274" i="10"/>
  <c r="H276" i="10"/>
  <c r="H200" i="10"/>
  <c r="H152" i="10"/>
  <c r="H194" i="10"/>
  <c r="H266" i="10" l="1"/>
  <c r="H271" i="10"/>
  <c r="H289" i="10" s="1"/>
  <c r="H270" i="10"/>
  <c r="H20" i="10" l="1"/>
  <c r="H62" i="10" l="1"/>
  <c r="H60" i="10" l="1"/>
  <c r="H140" i="10"/>
  <c r="H32" i="10"/>
  <c r="H68" i="10" l="1"/>
  <c r="H58" i="10"/>
  <c r="H150" i="10"/>
  <c r="H54" i="10" l="1"/>
  <c r="H102" i="10"/>
  <c r="H98" i="10"/>
  <c r="H116" i="10"/>
  <c r="H146" i="10"/>
  <c r="H158" i="10"/>
  <c r="H12" i="10"/>
  <c r="H288" i="10" s="1"/>
  <c r="H18" i="10"/>
  <c r="H26" i="10"/>
  <c r="H52" i="10"/>
  <c r="H286" i="10" s="1"/>
  <c r="H50" i="10" l="1"/>
  <c r="H56" i="10"/>
  <c r="H8" i="10"/>
  <c r="H284" i="10" s="1"/>
  <c r="H14" i="10"/>
  <c r="I78" i="10" l="1"/>
  <c r="K278" i="10" l="1"/>
  <c r="J278" i="10"/>
  <c r="K277" i="10"/>
  <c r="J277" i="10"/>
  <c r="J271" i="10" s="1"/>
  <c r="K276" i="10"/>
  <c r="J276" i="10"/>
  <c r="J270" i="10" s="1"/>
  <c r="K275" i="10"/>
  <c r="K269" i="10" s="1"/>
  <c r="J275" i="10"/>
  <c r="J269" i="10" s="1"/>
  <c r="K274" i="10"/>
  <c r="J274" i="10"/>
  <c r="K273" i="10"/>
  <c r="K267" i="10" s="1"/>
  <c r="J273" i="10"/>
  <c r="J267" i="10" s="1"/>
  <c r="K272" i="10"/>
  <c r="J272" i="10"/>
  <c r="K271" i="10"/>
  <c r="K270" i="10"/>
  <c r="K268" i="10"/>
  <c r="J268" i="10"/>
  <c r="K266" i="10"/>
  <c r="J266" i="10"/>
  <c r="K260" i="10"/>
  <c r="J260" i="10"/>
  <c r="K254" i="10"/>
  <c r="J254" i="10"/>
  <c r="K253" i="10"/>
  <c r="J253" i="10"/>
  <c r="K252" i="10"/>
  <c r="J252" i="10"/>
  <c r="K251" i="10"/>
  <c r="J251" i="10"/>
  <c r="K250" i="10"/>
  <c r="J250" i="10"/>
  <c r="K249" i="10"/>
  <c r="J249" i="10"/>
  <c r="K242" i="10"/>
  <c r="K230" i="10" s="1"/>
  <c r="J242" i="10"/>
  <c r="K236" i="10"/>
  <c r="J236" i="10"/>
  <c r="K235" i="10"/>
  <c r="J235" i="10"/>
  <c r="K234" i="10"/>
  <c r="J234" i="10"/>
  <c r="K233" i="10"/>
  <c r="J233" i="10"/>
  <c r="K232" i="10"/>
  <c r="J232" i="10"/>
  <c r="K231" i="10"/>
  <c r="J231" i="10"/>
  <c r="K224" i="10"/>
  <c r="J224" i="10"/>
  <c r="K218" i="10"/>
  <c r="J218" i="10"/>
  <c r="K212" i="10"/>
  <c r="J212" i="10"/>
  <c r="K211" i="10"/>
  <c r="J211" i="10"/>
  <c r="K210" i="10"/>
  <c r="J210" i="10"/>
  <c r="K209" i="10"/>
  <c r="J209" i="10"/>
  <c r="K208" i="10"/>
  <c r="J208" i="10"/>
  <c r="K207" i="10"/>
  <c r="J207" i="10"/>
  <c r="K194" i="10"/>
  <c r="J194" i="10"/>
  <c r="K188" i="10"/>
  <c r="J188" i="10"/>
  <c r="K182" i="10"/>
  <c r="J182" i="10"/>
  <c r="K181" i="10"/>
  <c r="J181" i="10"/>
  <c r="K180" i="10"/>
  <c r="J180" i="10"/>
  <c r="K179" i="10"/>
  <c r="J179" i="10"/>
  <c r="K178" i="10"/>
  <c r="J178" i="10"/>
  <c r="K177" i="10"/>
  <c r="J177" i="10"/>
  <c r="K170" i="10"/>
  <c r="J170" i="10"/>
  <c r="K169" i="10"/>
  <c r="J169" i="10"/>
  <c r="K168" i="10"/>
  <c r="J168" i="10"/>
  <c r="K167" i="10"/>
  <c r="J167" i="10"/>
  <c r="K166" i="10"/>
  <c r="J166" i="10"/>
  <c r="K165" i="10"/>
  <c r="J165" i="10"/>
  <c r="K164" i="10"/>
  <c r="J164" i="10"/>
  <c r="K158" i="10"/>
  <c r="J158" i="10"/>
  <c r="K152" i="10"/>
  <c r="J152" i="10"/>
  <c r="K151" i="10"/>
  <c r="J151" i="10"/>
  <c r="K150" i="10"/>
  <c r="J150" i="10"/>
  <c r="K149" i="10"/>
  <c r="J149" i="10"/>
  <c r="K148" i="10"/>
  <c r="J148" i="10"/>
  <c r="K147" i="10"/>
  <c r="J147" i="10"/>
  <c r="K140" i="10"/>
  <c r="J140" i="10"/>
  <c r="K134" i="10"/>
  <c r="J134" i="10"/>
  <c r="K122" i="10"/>
  <c r="J122" i="10"/>
  <c r="K116" i="10"/>
  <c r="J116" i="10"/>
  <c r="K110" i="10"/>
  <c r="J110" i="10"/>
  <c r="K104" i="10"/>
  <c r="J104" i="10"/>
  <c r="K103" i="10"/>
  <c r="J103" i="10"/>
  <c r="K102" i="10"/>
  <c r="J102" i="10"/>
  <c r="K101" i="10"/>
  <c r="J101" i="10"/>
  <c r="K100" i="10"/>
  <c r="J100" i="10"/>
  <c r="J52" i="10" s="1"/>
  <c r="K99" i="10"/>
  <c r="J99" i="10"/>
  <c r="K92" i="10"/>
  <c r="J92" i="10"/>
  <c r="K86" i="10"/>
  <c r="J86" i="10"/>
  <c r="K80" i="10"/>
  <c r="J80" i="10"/>
  <c r="K74" i="10"/>
  <c r="J74" i="10"/>
  <c r="K68" i="10"/>
  <c r="K56" i="10" s="1"/>
  <c r="J68" i="10"/>
  <c r="K62" i="10"/>
  <c r="J62" i="10"/>
  <c r="K61" i="10"/>
  <c r="J61" i="10"/>
  <c r="K60" i="10"/>
  <c r="J60" i="10"/>
  <c r="K59" i="10"/>
  <c r="J59" i="10"/>
  <c r="K58" i="10"/>
  <c r="J58" i="10"/>
  <c r="K57" i="10"/>
  <c r="J57" i="10"/>
  <c r="K44" i="10"/>
  <c r="J44" i="10"/>
  <c r="K38" i="10"/>
  <c r="J38" i="10"/>
  <c r="K32" i="10"/>
  <c r="J32" i="10"/>
  <c r="K26" i="10"/>
  <c r="J26" i="10"/>
  <c r="K20" i="10"/>
  <c r="J20" i="10"/>
  <c r="J14" i="10" s="1"/>
  <c r="J8" i="10" s="1"/>
  <c r="K19" i="10"/>
  <c r="K13" i="10" s="1"/>
  <c r="J19" i="10"/>
  <c r="J13" i="10" s="1"/>
  <c r="K18" i="10"/>
  <c r="K12" i="10" s="1"/>
  <c r="J18" i="10"/>
  <c r="J12" i="10" s="1"/>
  <c r="K17" i="10"/>
  <c r="K11" i="10" s="1"/>
  <c r="J17" i="10"/>
  <c r="J11" i="10" s="1"/>
  <c r="K16" i="10"/>
  <c r="K10" i="10" s="1"/>
  <c r="J16" i="10"/>
  <c r="J10" i="10" s="1"/>
  <c r="K15" i="10"/>
  <c r="K9" i="10" s="1"/>
  <c r="J15" i="10"/>
  <c r="J9" i="10" s="1"/>
  <c r="J204" i="10" l="1"/>
  <c r="J288" i="10" s="1"/>
  <c r="J248" i="10"/>
  <c r="K52" i="10"/>
  <c r="K54" i="10"/>
  <c r="K53" i="10"/>
  <c r="K98" i="10"/>
  <c r="K50" i="10" s="1"/>
  <c r="K51" i="10"/>
  <c r="K248" i="10"/>
  <c r="J202" i="10"/>
  <c r="K203" i="10"/>
  <c r="J206" i="10"/>
  <c r="J54" i="10"/>
  <c r="J98" i="10"/>
  <c r="K287" i="10"/>
  <c r="K55" i="10"/>
  <c r="J51" i="10"/>
  <c r="J55" i="10"/>
  <c r="K202" i="10"/>
  <c r="K201" i="10"/>
  <c r="K285" i="10" s="1"/>
  <c r="K205" i="10"/>
  <c r="J53" i="10"/>
  <c r="K204" i="10"/>
  <c r="K146" i="10"/>
  <c r="J56" i="10"/>
  <c r="J50" i="10" s="1"/>
  <c r="K206" i="10"/>
  <c r="K200" i="10" s="1"/>
  <c r="J201" i="10"/>
  <c r="J285" i="10" s="1"/>
  <c r="J203" i="10"/>
  <c r="J205" i="10"/>
  <c r="J289" i="10" s="1"/>
  <c r="J230" i="10"/>
  <c r="K14" i="10"/>
  <c r="K8" i="10" s="1"/>
  <c r="J146" i="10"/>
  <c r="J286" i="10"/>
  <c r="J176" i="10"/>
  <c r="K176" i="10"/>
  <c r="J200" i="10" l="1"/>
  <c r="K286" i="10"/>
  <c r="J287" i="10"/>
  <c r="K284" i="10"/>
  <c r="K288" i="10"/>
  <c r="J284" i="10"/>
  <c r="I278" i="10" l="1"/>
  <c r="I272" i="10" s="1"/>
  <c r="I266" i="10" s="1"/>
  <c r="I277" i="10"/>
  <c r="I271" i="10" s="1"/>
  <c r="I276" i="10"/>
  <c r="I275" i="10"/>
  <c r="I269" i="10" s="1"/>
  <c r="I274" i="10"/>
  <c r="I268" i="10" s="1"/>
  <c r="I273" i="10"/>
  <c r="I267" i="10" s="1"/>
  <c r="I270" i="10"/>
  <c r="I260" i="10"/>
  <c r="I254" i="10"/>
  <c r="I253" i="10"/>
  <c r="I252" i="10"/>
  <c r="I251" i="10"/>
  <c r="I250" i="10"/>
  <c r="I249" i="10"/>
  <c r="I242" i="10"/>
  <c r="I236" i="10"/>
  <c r="I235" i="10"/>
  <c r="I234" i="10"/>
  <c r="I233" i="10"/>
  <c r="I232" i="10"/>
  <c r="I231" i="10"/>
  <c r="I224" i="10"/>
  <c r="I218" i="10"/>
  <c r="I212" i="10"/>
  <c r="I211" i="10"/>
  <c r="I210" i="10"/>
  <c r="I209" i="10"/>
  <c r="I208" i="10"/>
  <c r="I202" i="10" s="1"/>
  <c r="I207" i="10"/>
  <c r="I194" i="10"/>
  <c r="I188" i="10"/>
  <c r="I182" i="10"/>
  <c r="I181" i="10"/>
  <c r="I180" i="10"/>
  <c r="I179" i="10"/>
  <c r="I178" i="10"/>
  <c r="I177" i="10"/>
  <c r="I170" i="10"/>
  <c r="I164" i="10" s="1"/>
  <c r="I169" i="10"/>
  <c r="I168" i="10"/>
  <c r="I167" i="10"/>
  <c r="I166" i="10"/>
  <c r="I165" i="10"/>
  <c r="I158" i="10"/>
  <c r="I152" i="10"/>
  <c r="I151" i="10"/>
  <c r="I150" i="10"/>
  <c r="I149" i="10"/>
  <c r="I148" i="10"/>
  <c r="I147" i="10"/>
  <c r="I140" i="10"/>
  <c r="I134" i="10"/>
  <c r="I122" i="10"/>
  <c r="I116" i="10"/>
  <c r="I110" i="10"/>
  <c r="I104" i="10"/>
  <c r="I103" i="10"/>
  <c r="I102" i="10"/>
  <c r="I101" i="10"/>
  <c r="I100" i="10"/>
  <c r="I99" i="10"/>
  <c r="I92" i="10"/>
  <c r="I86" i="10"/>
  <c r="I80" i="10"/>
  <c r="I74" i="10"/>
  <c r="I68" i="10"/>
  <c r="I62" i="10"/>
  <c r="I61" i="10"/>
  <c r="I55" i="10" s="1"/>
  <c r="I60" i="10"/>
  <c r="I59" i="10"/>
  <c r="I58" i="10"/>
  <c r="I57" i="10"/>
  <c r="I51" i="10" s="1"/>
  <c r="I44" i="10"/>
  <c r="I38" i="10"/>
  <c r="I32" i="10"/>
  <c r="I18" i="10"/>
  <c r="I12" i="10" s="1"/>
  <c r="I26" i="10"/>
  <c r="I20" i="10"/>
  <c r="I19" i="10"/>
  <c r="I17" i="10"/>
  <c r="I11" i="10" s="1"/>
  <c r="I16" i="10"/>
  <c r="I10" i="10" s="1"/>
  <c r="I15" i="10"/>
  <c r="I9" i="10" s="1"/>
  <c r="I13" i="10"/>
  <c r="I54" i="10" l="1"/>
  <c r="I206" i="10"/>
  <c r="I230" i="10"/>
  <c r="I52" i="10"/>
  <c r="I286" i="10" s="1"/>
  <c r="I98" i="10"/>
  <c r="I203" i="10"/>
  <c r="I204" i="10"/>
  <c r="I53" i="10"/>
  <c r="I287" i="10" s="1"/>
  <c r="I201" i="10"/>
  <c r="I285" i="10" s="1"/>
  <c r="I205" i="10"/>
  <c r="I289" i="10" s="1"/>
  <c r="I14" i="10"/>
  <c r="I8" i="10" s="1"/>
  <c r="I248" i="10"/>
  <c r="I200" i="10" s="1"/>
  <c r="I176" i="10"/>
  <c r="I146" i="10"/>
  <c r="I56" i="10"/>
  <c r="I288" i="10" l="1"/>
  <c r="I50" i="10"/>
  <c r="I284" i="10" s="1"/>
  <c r="G114" i="10" l="1"/>
  <c r="F21" i="10" l="1"/>
  <c r="F22" i="10"/>
  <c r="F23" i="10"/>
  <c r="F25" i="10"/>
  <c r="F27" i="10"/>
  <c r="F28" i="10"/>
  <c r="F31" i="10"/>
  <c r="F33" i="10"/>
  <c r="F34" i="10"/>
  <c r="F35" i="10"/>
  <c r="F37" i="10"/>
  <c r="F39" i="10"/>
  <c r="F40" i="10"/>
  <c r="F41" i="10"/>
  <c r="F42" i="10"/>
  <c r="F43" i="10"/>
  <c r="F45" i="10"/>
  <c r="F46" i="10"/>
  <c r="F47" i="10"/>
  <c r="F48" i="10"/>
  <c r="F49" i="10"/>
  <c r="F63" i="10"/>
  <c r="F64" i="10"/>
  <c r="F65" i="10"/>
  <c r="F67" i="10"/>
  <c r="F69" i="10"/>
  <c r="F71" i="10"/>
  <c r="F73" i="10"/>
  <c r="F75" i="10"/>
  <c r="F76" i="10"/>
  <c r="F77" i="10"/>
  <c r="F79" i="10"/>
  <c r="F81" i="10"/>
  <c r="F82" i="10"/>
  <c r="F83" i="10"/>
  <c r="F84" i="10"/>
  <c r="F85" i="10"/>
  <c r="F87" i="10"/>
  <c r="F88" i="10"/>
  <c r="F89" i="10"/>
  <c r="F91" i="10"/>
  <c r="F93" i="10"/>
  <c r="F94" i="10"/>
  <c r="F95" i="10"/>
  <c r="F97" i="10"/>
  <c r="F105" i="10"/>
  <c r="F106" i="10"/>
  <c r="F107" i="10"/>
  <c r="F108" i="10"/>
  <c r="F109" i="10"/>
  <c r="F111" i="10"/>
  <c r="F112" i="10"/>
  <c r="F113" i="10"/>
  <c r="F115" i="10"/>
  <c r="F117" i="10"/>
  <c r="F118" i="10"/>
  <c r="F119" i="10"/>
  <c r="F121" i="10"/>
  <c r="F123" i="10"/>
  <c r="F124" i="10"/>
  <c r="F125" i="10"/>
  <c r="F126" i="10"/>
  <c r="F127" i="10"/>
  <c r="F135" i="10"/>
  <c r="F136" i="10"/>
  <c r="F137" i="10"/>
  <c r="F139" i="10"/>
  <c r="F141" i="10"/>
  <c r="F142" i="10"/>
  <c r="F143" i="10"/>
  <c r="F145" i="10"/>
  <c r="F153" i="10"/>
  <c r="F154" i="10"/>
  <c r="F155" i="10"/>
  <c r="F157" i="10"/>
  <c r="F159" i="10"/>
  <c r="F160" i="10"/>
  <c r="F161" i="10"/>
  <c r="F163" i="10"/>
  <c r="F171" i="10"/>
  <c r="F172" i="10"/>
  <c r="F173" i="10"/>
  <c r="F174" i="10"/>
  <c r="F175" i="10"/>
  <c r="F184" i="10"/>
  <c r="F185" i="10"/>
  <c r="F186" i="10"/>
  <c r="F187" i="10"/>
  <c r="F189" i="10"/>
  <c r="F190" i="10"/>
  <c r="F191" i="10"/>
  <c r="F192" i="10"/>
  <c r="F193" i="10"/>
  <c r="F195" i="10"/>
  <c r="F196" i="10"/>
  <c r="F199" i="10"/>
  <c r="F213" i="10"/>
  <c r="F214" i="10"/>
  <c r="F215" i="10"/>
  <c r="F216" i="10"/>
  <c r="F217" i="10"/>
  <c r="F219" i="10"/>
  <c r="F220" i="10"/>
  <c r="F221" i="10"/>
  <c r="F222" i="10"/>
  <c r="F223" i="10"/>
  <c r="F225" i="10"/>
  <c r="F226" i="10"/>
  <c r="F227" i="10"/>
  <c r="F228" i="10"/>
  <c r="F229" i="10"/>
  <c r="F237" i="10"/>
  <c r="F238" i="10"/>
  <c r="F239" i="10"/>
  <c r="F240" i="10"/>
  <c r="F241" i="10"/>
  <c r="F243" i="10"/>
  <c r="F244" i="10"/>
  <c r="F245" i="10"/>
  <c r="F246" i="10"/>
  <c r="F247" i="10"/>
  <c r="F255" i="10"/>
  <c r="F256" i="10"/>
  <c r="F257" i="10"/>
  <c r="F258" i="10"/>
  <c r="F259" i="10"/>
  <c r="F261" i="10"/>
  <c r="F262" i="10"/>
  <c r="F263" i="10"/>
  <c r="F264" i="10"/>
  <c r="F265" i="10"/>
  <c r="F279" i="10"/>
  <c r="F280" i="10"/>
  <c r="F281" i="10"/>
  <c r="F282" i="10"/>
  <c r="F283" i="10"/>
  <c r="G15" i="10"/>
  <c r="G9" i="10" s="1"/>
  <c r="G16" i="10"/>
  <c r="G10" i="10" s="1"/>
  <c r="G19" i="10"/>
  <c r="G13" i="10" s="1"/>
  <c r="G38" i="10"/>
  <c r="G44" i="10"/>
  <c r="G57" i="10"/>
  <c r="G58" i="10"/>
  <c r="G59" i="10"/>
  <c r="G61" i="10"/>
  <c r="G80" i="10"/>
  <c r="G86" i="10"/>
  <c r="G99" i="10"/>
  <c r="G100" i="10"/>
  <c r="G101" i="10"/>
  <c r="G103" i="10"/>
  <c r="G104" i="10"/>
  <c r="G122" i="10"/>
  <c r="G147" i="10"/>
  <c r="G148" i="10"/>
  <c r="G149" i="10"/>
  <c r="G151" i="10"/>
  <c r="G165" i="10"/>
  <c r="G166" i="10"/>
  <c r="G167" i="10"/>
  <c r="G168" i="10"/>
  <c r="G169" i="10"/>
  <c r="G170" i="10"/>
  <c r="G164" i="10" s="1"/>
  <c r="G177" i="10"/>
  <c r="G178" i="10"/>
  <c r="G179" i="10"/>
  <c r="G180" i="10"/>
  <c r="G181" i="10"/>
  <c r="G182" i="10"/>
  <c r="G188" i="10"/>
  <c r="G207" i="10"/>
  <c r="G208" i="10"/>
  <c r="G209" i="10"/>
  <c r="G210" i="10"/>
  <c r="G211" i="10"/>
  <c r="G212" i="10"/>
  <c r="G218" i="10"/>
  <c r="G224" i="10"/>
  <c r="G231" i="10"/>
  <c r="G232" i="10"/>
  <c r="G233" i="10"/>
  <c r="G234" i="10"/>
  <c r="G235" i="10"/>
  <c r="G236" i="10"/>
  <c r="G242" i="10"/>
  <c r="G260" i="10"/>
  <c r="G254" i="10"/>
  <c r="G248" i="10" s="1"/>
  <c r="G249" i="10"/>
  <c r="G250" i="10"/>
  <c r="G251" i="10"/>
  <c r="G252" i="10"/>
  <c r="G253" i="10"/>
  <c r="G273" i="10"/>
  <c r="G267" i="10" s="1"/>
  <c r="G274" i="10"/>
  <c r="G268" i="10" s="1"/>
  <c r="G275" i="10"/>
  <c r="G269" i="10" s="1"/>
  <c r="G276" i="10"/>
  <c r="G270" i="10" s="1"/>
  <c r="G277" i="10"/>
  <c r="G271" i="10" s="1"/>
  <c r="G278" i="10"/>
  <c r="G272" i="10" s="1"/>
  <c r="G266" i="10" s="1"/>
  <c r="G52" i="10" l="1"/>
  <c r="F179" i="10"/>
  <c r="G230" i="10"/>
  <c r="F275" i="10"/>
  <c r="G176" i="10"/>
  <c r="F274" i="10"/>
  <c r="F269" i="10"/>
  <c r="F170" i="10"/>
  <c r="F270" i="10"/>
  <c r="F277" i="10"/>
  <c r="F273" i="10"/>
  <c r="F267" i="10"/>
  <c r="F254" i="10"/>
  <c r="F266" i="10"/>
  <c r="F278" i="10"/>
  <c r="F268" i="10"/>
  <c r="F224" i="10"/>
  <c r="G206" i="10"/>
  <c r="F188" i="10"/>
  <c r="F166" i="10"/>
  <c r="F169" i="10"/>
  <c r="F165" i="10"/>
  <c r="F104" i="10"/>
  <c r="F80" i="10"/>
  <c r="F271" i="10"/>
  <c r="F252" i="10"/>
  <c r="F236" i="10"/>
  <c r="F218" i="10"/>
  <c r="F212" i="10"/>
  <c r="F168" i="10"/>
  <c r="F167" i="10"/>
  <c r="F148" i="10"/>
  <c r="F122" i="10"/>
  <c r="F44" i="10"/>
  <c r="F276" i="10"/>
  <c r="F272" i="10"/>
  <c r="F260" i="10"/>
  <c r="F242" i="10"/>
  <c r="F234" i="10"/>
  <c r="F233" i="10"/>
  <c r="F38" i="10"/>
  <c r="F16" i="10"/>
  <c r="F19" i="10"/>
  <c r="F15" i="10"/>
  <c r="F10" i="10"/>
  <c r="F13" i="10"/>
  <c r="F61" i="10"/>
  <c r="F57" i="10"/>
  <c r="G55" i="10"/>
  <c r="G53" i="10"/>
  <c r="G51" i="10"/>
  <c r="F59" i="10"/>
  <c r="F103" i="10"/>
  <c r="F100" i="10"/>
  <c r="F99" i="10"/>
  <c r="F101" i="10"/>
  <c r="F210" i="10"/>
  <c r="G205" i="10"/>
  <c r="G204" i="10"/>
  <c r="F209" i="10"/>
  <c r="F208" i="10"/>
  <c r="F211" i="10"/>
  <c r="F207" i="10"/>
  <c r="F232" i="10"/>
  <c r="F235" i="10"/>
  <c r="F231" i="10"/>
  <c r="G203" i="10"/>
  <c r="G202" i="10"/>
  <c r="G201" i="10"/>
  <c r="F251" i="10"/>
  <c r="F250" i="10"/>
  <c r="F253" i="10"/>
  <c r="F249" i="10"/>
  <c r="F181" i="10"/>
  <c r="F178" i="10"/>
  <c r="F180" i="10"/>
  <c r="F164" i="10"/>
  <c r="F149" i="10"/>
  <c r="F151" i="10"/>
  <c r="F147" i="10"/>
  <c r="F9" i="10"/>
  <c r="G200" i="10" l="1"/>
  <c r="F230" i="10"/>
  <c r="F53" i="10"/>
  <c r="G285" i="10"/>
  <c r="F204" i="10"/>
  <c r="F205" i="10"/>
  <c r="G289" i="10"/>
  <c r="F55" i="10"/>
  <c r="F51" i="10"/>
  <c r="G286" i="10"/>
  <c r="F203" i="10"/>
  <c r="F206" i="10"/>
  <c r="F201" i="10"/>
  <c r="F202" i="10"/>
  <c r="F248" i="10"/>
  <c r="F286" i="10" l="1"/>
  <c r="F289" i="10"/>
  <c r="F200" i="10"/>
  <c r="G72" i="10" l="1"/>
  <c r="G68" i="10" l="1"/>
  <c r="G66" i="10" l="1"/>
  <c r="G62" i="10" l="1"/>
  <c r="G78" i="10"/>
  <c r="G74" i="10" s="1"/>
  <c r="G56" i="10" l="1"/>
  <c r="G60" i="10"/>
  <c r="F72" i="10" l="1"/>
  <c r="G120" i="10"/>
  <c r="G96" i="10"/>
  <c r="G92" i="10" s="1"/>
  <c r="G197" i="10"/>
  <c r="G156" i="10"/>
  <c r="G144" i="10"/>
  <c r="G140" i="10" s="1"/>
  <c r="G134" i="10"/>
  <c r="G36" i="10"/>
  <c r="G29" i="10"/>
  <c r="G30" i="10"/>
  <c r="G24" i="10"/>
  <c r="G198" i="10"/>
  <c r="F198" i="10" s="1"/>
  <c r="G162" i="10"/>
  <c r="G158" i="10" s="1"/>
  <c r="F162" i="10" l="1"/>
  <c r="F138" i="10"/>
  <c r="F134" i="10"/>
  <c r="G20" i="10"/>
  <c r="G18" i="10"/>
  <c r="G12" i="10" s="1"/>
  <c r="F114" i="10"/>
  <c r="F66" i="10"/>
  <c r="F78" i="10"/>
  <c r="F74" i="10"/>
  <c r="F70" i="10"/>
  <c r="G102" i="10"/>
  <c r="G54" i="10" s="1"/>
  <c r="G110" i="10"/>
  <c r="F144" i="10"/>
  <c r="F140" i="10"/>
  <c r="F24" i="10"/>
  <c r="F86" i="10"/>
  <c r="F90" i="10"/>
  <c r="G17" i="10"/>
  <c r="F29" i="10"/>
  <c r="G26" i="10"/>
  <c r="G150" i="10"/>
  <c r="G152" i="10"/>
  <c r="G146" i="10" s="1"/>
  <c r="G116" i="10"/>
  <c r="F120" i="10"/>
  <c r="F156" i="10"/>
  <c r="F183" i="10"/>
  <c r="F96" i="10"/>
  <c r="F92" i="10"/>
  <c r="F36" i="10"/>
  <c r="G32" i="10"/>
  <c r="F32" i="10" s="1"/>
  <c r="F197" i="10"/>
  <c r="G194" i="10"/>
  <c r="F30" i="10"/>
  <c r="G288" i="10" l="1"/>
  <c r="F116" i="10"/>
  <c r="F158" i="10"/>
  <c r="F182" i="10"/>
  <c r="F17" i="10"/>
  <c r="G11" i="10"/>
  <c r="F20" i="10"/>
  <c r="G98" i="10"/>
  <c r="G50" i="10" s="1"/>
  <c r="F68" i="10"/>
  <c r="F177" i="10"/>
  <c r="F285" i="10"/>
  <c r="F152" i="10"/>
  <c r="F146" i="10"/>
  <c r="F150" i="10"/>
  <c r="F60" i="10"/>
  <c r="F194" i="10"/>
  <c r="F12" i="10"/>
  <c r="F18" i="10"/>
  <c r="F58" i="10"/>
  <c r="G14" i="10"/>
  <c r="G8" i="10" s="1"/>
  <c r="F110" i="10"/>
  <c r="F62" i="10"/>
  <c r="F102" i="10"/>
  <c r="F26" i="10"/>
  <c r="G284" i="10" l="1"/>
  <c r="F98" i="10"/>
  <c r="F50" i="10"/>
  <c r="F56" i="10"/>
  <c r="F52" i="10"/>
  <c r="F11" i="10"/>
  <c r="G287" i="10"/>
  <c r="F287" i="10" s="1"/>
  <c r="F288" i="10"/>
  <c r="F54" i="10"/>
  <c r="F8" i="10"/>
  <c r="F14" i="10"/>
  <c r="F176" i="10"/>
  <c r="F284" i="10" l="1"/>
</calcChain>
</file>

<file path=xl/sharedStrings.xml><?xml version="1.0" encoding="utf-8"?>
<sst xmlns="http://schemas.openxmlformats.org/spreadsheetml/2006/main" count="456" uniqueCount="129">
  <si>
    <t>Срок  исполнения мероприятия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</si>
  <si>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</si>
  <si>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</si>
  <si>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</si>
  <si>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</si>
  <si>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</si>
  <si>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 xml:space="preserve">№   п/п </t>
  </si>
  <si>
    <t>Источники    финансирования</t>
  </si>
  <si>
    <t>Всего   (тыс. руб.)</t>
  </si>
  <si>
    <t>Организация проведения работ по содержанию городских кладбищ</t>
  </si>
  <si>
    <t>Расходы на обеспечение деятельности  МБУ"Порядок"</t>
  </si>
  <si>
    <t>Расходы на обеспечение деятельности  МБУ"УГХ"</t>
  </si>
  <si>
    <t>ДГХА г. Евпатории РК</t>
  </si>
  <si>
    <t>4.2</t>
  </si>
  <si>
    <t xml:space="preserve">Ответственный за выполнение мероприятия программы </t>
  </si>
  <si>
    <t xml:space="preserve">Мероприятия по реализации  муниципальной программы </t>
  </si>
  <si>
    <t>4</t>
  </si>
  <si>
    <t>3</t>
  </si>
  <si>
    <t>6</t>
  </si>
  <si>
    <t xml:space="preserve"> 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</t>
  </si>
  <si>
    <t>2.1</t>
  </si>
  <si>
    <t>2.1.1</t>
  </si>
  <si>
    <t>Противоэпидемиологические мероприятия</t>
  </si>
  <si>
    <t>2.1.2</t>
  </si>
  <si>
    <t>2.1.4</t>
  </si>
  <si>
    <t>Ликвидация несанкционированных свалок на  территории городского округа</t>
  </si>
  <si>
    <t>2.3</t>
  </si>
  <si>
    <t xml:space="preserve"> Проведение текущего и капитального ремонта муниципального жилого фонда</t>
  </si>
  <si>
    <t>2.3.3</t>
  </si>
  <si>
    <t xml:space="preserve"> Услуга по сбору средств за наем помещений муниципального жилого фонда</t>
  </si>
  <si>
    <t>2.4</t>
  </si>
  <si>
    <t>Содержание и развитие сети наружного освещения муниципального образования</t>
  </si>
  <si>
    <t>4.1</t>
  </si>
  <si>
    <t>Расходы на обеспечение деятельности  муниципальных бюджетных учреждений</t>
  </si>
  <si>
    <t>Создание экологически безопасных и комфортных условий городской среды.</t>
  </si>
  <si>
    <t>Повышение безопасности эксплуатации многоквартирного жилищного фонда.</t>
  </si>
  <si>
    <t>5</t>
  </si>
  <si>
    <t>ДГХА г. Евпатории РК, МБУ "Порядок"</t>
  </si>
  <si>
    <t xml:space="preserve">Проведение капитального ремонта общежитий, а также жилых зданий, жилых домов, многоквартирных домов, использовавшихся до 21 марта 2014 года в качестве общежитий, на территории Республики Крым, в том числе софинансирование за счет средств муниципального бюджета </t>
  </si>
  <si>
    <t>Финансовое и материально-техническое обеспечение деятельности департамента городского хозяйства администрации города Евпатории Республики Крым</t>
  </si>
  <si>
    <t xml:space="preserve">Обеспечение жильем отдельных категорий граждан Российской Федерации, проживающих на территории Республики Крым </t>
  </si>
  <si>
    <t xml:space="preserve"> Отлов и содержание животных без владельцев</t>
  </si>
  <si>
    <t>Проведение энергоаудита муниципальных объектов</t>
  </si>
  <si>
    <t>МУП «ЭКОГРАД»; МБУ «Порядок»; МУП «МО Комбинат благоустройства»; МУП «Трамвайное управление им. Пятецкого»</t>
  </si>
  <si>
    <t>Энергетическое обследование жилых домов</t>
  </si>
  <si>
    <t>МУП УК «Уют»; МУП  «МИР»</t>
  </si>
  <si>
    <t>Установка домовых приборов учета</t>
  </si>
  <si>
    <t>Работы по повышению  энергетической эффективности объектов жилого фонда</t>
  </si>
  <si>
    <t>Работы по повышению  энергетической эффективности муниципального электротранспорта</t>
  </si>
  <si>
    <t>МУП «Трамвайное управление</t>
  </si>
  <si>
    <t xml:space="preserve">Итого по программе </t>
  </si>
  <si>
    <t>Совершенствование системы учёта потребляемых энергетических ресурсов и внедрение энергоэффективных устройств</t>
  </si>
  <si>
    <t xml:space="preserve">Подпрограмма «Энергосбережение и повышение
 энергетической эффективности 
муниципального образования городской
округ Евпатория Республики Крым» </t>
  </si>
  <si>
    <t>1.1</t>
  </si>
  <si>
    <t>1.2</t>
  </si>
  <si>
    <t>1.1.1</t>
  </si>
  <si>
    <t>2.2</t>
  </si>
  <si>
    <t>Ресурсное обеспечение и прогнозная оценка расходов на реализацию муниципальной программы по источникам финансирования</t>
  </si>
  <si>
    <t>Улучшение технического состояния автомобильных дорог общего пользования местного значения.</t>
  </si>
  <si>
    <t>1.1.2</t>
  </si>
  <si>
    <t>Организация благоустройства городского округа</t>
  </si>
  <si>
    <t>2.3.1</t>
  </si>
  <si>
    <t>2.3.2</t>
  </si>
  <si>
    <t>муниципальный бюджет</t>
  </si>
  <si>
    <t>2.1.3</t>
  </si>
  <si>
    <t>Создание условий для развития городского хозяйства муниципального образования на основе развития дорожно-транспортной системы</t>
  </si>
  <si>
    <t>1</t>
  </si>
  <si>
    <t>2</t>
  </si>
  <si>
    <t>Обеспечение высокого уровня экологического и санитарного состояния города, организация благоустройства и развитие жилищного хозяйства городского округа</t>
  </si>
  <si>
    <t>Создание сбалансированной модели отношений между потребителями и производителями жилищно-коммунальных услуг</t>
  </si>
  <si>
    <t>Внедрение энергосберегающих технологий и расширение сферы применения альтернативных источников энергии</t>
  </si>
  <si>
    <t>Повышение транспортной мобильности населения и доступности транспортных услуг, в том числе для социально защищаемых групп.</t>
  </si>
  <si>
    <t xml:space="preserve">Развитие общественного контроля в сфере жилищно-коммунального хозяйства </t>
  </si>
  <si>
    <t>ДГХА г. Евпатории РК,МУП УК «Уют», МУП  «МИР»,МУП «Трамвайное управление.</t>
  </si>
  <si>
    <t>ДГХА г. Евпатории РК,МУП «ЭКОГРАД»; МБУ «Порядок»; МУП «МО Комбинат благоустройства»; МУП «Трамвайное управление им. Пятецкого».</t>
  </si>
  <si>
    <t>- бюджеты субъектов РФ</t>
  </si>
  <si>
    <t>-бюджеты субъектов РФ</t>
  </si>
  <si>
    <t>6.1</t>
  </si>
  <si>
    <t xml:space="preserve">Обеспечение жильем отдельных категорий граждан ,установленных Федеральным законом от 12 января 1995 года №5-ФЗ "О ветеранах" </t>
  </si>
  <si>
    <t>1.3</t>
  </si>
  <si>
    <t>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за счет средств дорожного фонда</t>
  </si>
  <si>
    <t>9</t>
  </si>
  <si>
    <t>9.1</t>
  </si>
  <si>
    <t>9.1.1</t>
  </si>
  <si>
    <t>Предоставление субсидий   муниципальному унитарному предприятию "Трамвайное управление им. И.А. Пятецкого" городского округа Евпатория Республики Крым</t>
  </si>
  <si>
    <t>Строительство, реконструкция, капитальный ремонт улично-дорожной сети и автомобильных дорог за счет средств резервного фонда Президента Российской Федерации</t>
  </si>
  <si>
    <t>ОГС администрации г. Евпатории РК</t>
  </si>
  <si>
    <t>1.4.</t>
  </si>
  <si>
    <t>Подпрограмма 2 «Противопожарная защита жилых домов повышенной этажности городского округа Евпатория Республики Крым».</t>
  </si>
  <si>
    <t>ДГХА г. Евпатории РК,  МБУ "Порядок"</t>
  </si>
  <si>
    <t>5.1</t>
  </si>
  <si>
    <t>8</t>
  </si>
  <si>
    <t>8.1</t>
  </si>
  <si>
    <t>8.1.1</t>
  </si>
  <si>
    <t>8.1.2</t>
  </si>
  <si>
    <t>8.1.3</t>
  </si>
  <si>
    <t>8.2</t>
  </si>
  <si>
    <t>8.2.1</t>
  </si>
  <si>
    <t>8.2.2</t>
  </si>
  <si>
    <t>ДГХА г. Евпатории РК МУП УК «Уют»; ООО «УК «Престиж»; ООО «Единое домоуправление»; ООО «УК «Черноморец-Юг»;</t>
  </si>
  <si>
    <t>6.2</t>
  </si>
  <si>
    <t>Строительство и реконструкция сетей инженерного обеспечения мкрн. Исмаил-Бей, Спутник-1, Яшлык</t>
  </si>
  <si>
    <t>ДГХА г. Евпатории РК, МБУ "Порядок", МБУ "УГХ"</t>
  </si>
  <si>
    <t>ДГХА г. Евпатории РК , МБУ "УГХ"</t>
  </si>
  <si>
    <t>ДГХА г. Евпатории РК, МУП «Трамвайное управление им. Пятецкого».</t>
  </si>
  <si>
    <t>Приобретение коммунальной (специализированной) техники</t>
  </si>
  <si>
    <t>2.1.5</t>
  </si>
  <si>
    <t>Приобретение транспортных средств в муниципальную собственность для обеспечения муниципальных нужд</t>
  </si>
  <si>
    <t>8.3</t>
  </si>
  <si>
    <t>Повышение уровня обеспеченности населения услугами централизованного водоснабжения и водоотведения, тепло- и энергоснабжения</t>
  </si>
  <si>
    <t>8.3.1</t>
  </si>
  <si>
    <t>8.3.2</t>
  </si>
  <si>
    <t>Строительство уличных сетей водоотведения района «Лимановка» пгт. Заозерное, г. Евпатория</t>
  </si>
  <si>
    <t xml:space="preserve"> Организация уборки территории городского округа</t>
  </si>
  <si>
    <t>2.3.4.</t>
  </si>
  <si>
    <t>Создание необходимых условий для повышения пожарной безопасности жилых домов повышенной этажности, сохранности жилищного фонда, безопасного проживания граждан, предупреждения пожаров, гибели и травмирования людей.</t>
  </si>
  <si>
    <t>Комплектация пожарных кранов пожарными рукавами и стволами, ремонт насосов повысителей давления, электрооборудования</t>
  </si>
  <si>
    <t>Приложение №3                                                                                                                                                                                     к муниципальной программе реформирования и развития жилищно-коммунального хозяйства городского округа Евпатория Республики Крым</t>
  </si>
  <si>
    <t>Объем финансирования по годам (тыс. руб.)</t>
  </si>
  <si>
    <t>2022-2023</t>
  </si>
  <si>
    <t>Приложение
к постановлению администрации города Евпатории Республики Крым      от__________________№_____________</t>
  </si>
  <si>
    <t>2.5</t>
  </si>
  <si>
    <t>2021-2027</t>
  </si>
  <si>
    <t>Аудиторская проверка результатов проведённой МУПом инвентаризации и промежуточного баланса</t>
  </si>
  <si>
    <t>2022-2027</t>
  </si>
  <si>
    <t>2022-2024</t>
  </si>
  <si>
    <t>2022-2026</t>
  </si>
  <si>
    <t>2022-2023, 2025, 2026</t>
  </si>
  <si>
    <t>2022-2023,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</si>
</sst>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ck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thick">
        <color auto="1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auto="1"/>
      </right>
      <top style="hair">
        <color indexed="64"/>
      </top>
      <bottom/>
      <diagonal/>
    </border>
    <border>
      <left style="thick">
        <color auto="1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medium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thin">
        <color indexed="64"/>
      </bottom>
      <diagonal/>
    </border>
    <border>
      <left style="thick">
        <color auto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thin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thick">
        <color auto="1"/>
      </bottom>
      <diagonal/>
    </border>
    <border>
      <left style="thick">
        <color auto="1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thick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auto="1"/>
      </top>
      <bottom/>
      <diagonal/>
    </border>
    <border>
      <left style="thick">
        <color indexed="64"/>
      </left>
      <right style="hair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164" fontId="1" fillId="0" borderId="0" xfId="0" applyNumberFormat="1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164" fontId="5" fillId="0" borderId="28" xfId="0" applyNumberFormat="1" applyFont="1" applyBorder="1" applyAlignment="1">
      <alignment horizontal="right" vertical="center" wrapText="1"/>
    </xf>
    <xf numFmtId="164" fontId="5" fillId="0" borderId="27" xfId="0" applyNumberFormat="1" applyFont="1" applyBorder="1" applyAlignment="1">
      <alignment horizontal="right" vertical="center" wrapText="1"/>
    </xf>
    <xf numFmtId="164" fontId="5" fillId="0" borderId="30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righ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64" fontId="5" fillId="0" borderId="32" xfId="0" applyNumberFormat="1" applyFont="1" applyBorder="1" applyAlignment="1">
      <alignment horizontal="right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right" vertical="center" wrapText="1"/>
    </xf>
    <xf numFmtId="164" fontId="5" fillId="0" borderId="13" xfId="0" applyNumberFormat="1" applyFont="1" applyBorder="1" applyAlignment="1">
      <alignment horizontal="right" vertical="center" wrapText="1"/>
    </xf>
    <xf numFmtId="164" fontId="5" fillId="0" borderId="34" xfId="0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36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32" xfId="0" applyNumberFormat="1" applyFont="1" applyBorder="1" applyAlignment="1">
      <alignment horizontal="right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38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right"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40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32" xfId="0" applyNumberFormat="1" applyFont="1" applyBorder="1" applyAlignment="1">
      <alignment horizontal="right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164" fontId="6" fillId="0" borderId="38" xfId="0" applyNumberFormat="1" applyFont="1" applyBorder="1" applyAlignment="1">
      <alignment horizontal="right" vertical="center" wrapText="1"/>
    </xf>
    <xf numFmtId="0" fontId="6" fillId="0" borderId="20" xfId="0" applyFont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right" vertical="center" wrapText="1"/>
    </xf>
    <xf numFmtId="164" fontId="6" fillId="0" borderId="18" xfId="0" applyNumberFormat="1" applyFont="1" applyBorder="1" applyAlignment="1">
      <alignment horizontal="right" vertical="center" wrapText="1"/>
    </xf>
    <xf numFmtId="164" fontId="6" fillId="0" borderId="49" xfId="0" applyNumberFormat="1" applyFont="1" applyBorder="1" applyAlignment="1">
      <alignment horizontal="right" vertical="center" wrapText="1"/>
    </xf>
    <xf numFmtId="0" fontId="2" fillId="0" borderId="20" xfId="0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right" vertical="center" wrapText="1"/>
    </xf>
    <xf numFmtId="164" fontId="2" fillId="0" borderId="18" xfId="0" applyNumberFormat="1" applyFont="1" applyBorder="1" applyAlignment="1">
      <alignment horizontal="right" vertical="center" wrapText="1"/>
    </xf>
    <xf numFmtId="164" fontId="2" fillId="0" borderId="49" xfId="0" applyNumberFormat="1" applyFont="1" applyBorder="1" applyAlignment="1">
      <alignment horizontal="right" vertical="center" wrapText="1"/>
    </xf>
    <xf numFmtId="164" fontId="2" fillId="0" borderId="43" xfId="0" applyNumberFormat="1" applyFont="1" applyBorder="1" applyAlignment="1">
      <alignment horizontal="right" vertical="center" wrapText="1"/>
    </xf>
    <xf numFmtId="164" fontId="2" fillId="0" borderId="42" xfId="0" applyNumberFormat="1" applyFont="1" applyBorder="1" applyAlignment="1">
      <alignment horizontal="right" vertical="center" wrapText="1"/>
    </xf>
    <xf numFmtId="164" fontId="2" fillId="0" borderId="45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right" vertical="center" wrapText="1"/>
    </xf>
    <xf numFmtId="164" fontId="6" fillId="0" borderId="13" xfId="0" applyNumberFormat="1" applyFont="1" applyBorder="1" applyAlignment="1">
      <alignment horizontal="right" vertical="center" wrapText="1"/>
    </xf>
    <xf numFmtId="164" fontId="6" fillId="0" borderId="34" xfId="0" applyNumberFormat="1" applyFont="1" applyBorder="1" applyAlignment="1">
      <alignment horizontal="right" vertical="center" wrapText="1"/>
    </xf>
    <xf numFmtId="0" fontId="5" fillId="0" borderId="44" xfId="0" applyFont="1" applyBorder="1" applyAlignment="1">
      <alignment horizontal="center" vertical="center" wrapText="1"/>
    </xf>
    <xf numFmtId="164" fontId="5" fillId="0" borderId="43" xfId="0" applyNumberFormat="1" applyFont="1" applyBorder="1" applyAlignment="1">
      <alignment horizontal="right" vertical="center" wrapText="1"/>
    </xf>
    <xf numFmtId="164" fontId="5" fillId="0" borderId="42" xfId="0" applyNumberFormat="1" applyFont="1" applyBorder="1" applyAlignment="1">
      <alignment horizontal="right" vertical="center" wrapText="1"/>
    </xf>
    <xf numFmtId="164" fontId="5" fillId="0" borderId="45" xfId="0" applyNumberFormat="1" applyFont="1" applyBorder="1" applyAlignment="1">
      <alignment horizontal="right" vertical="center" wrapText="1"/>
    </xf>
    <xf numFmtId="0" fontId="6" fillId="0" borderId="44" xfId="0" applyFont="1" applyBorder="1" applyAlignment="1">
      <alignment horizontal="center" vertical="center" wrapText="1"/>
    </xf>
    <xf numFmtId="164" fontId="6" fillId="0" borderId="43" xfId="0" applyNumberFormat="1" applyFont="1" applyBorder="1" applyAlignment="1">
      <alignment horizontal="right" vertical="center" wrapText="1"/>
    </xf>
    <xf numFmtId="164" fontId="6" fillId="0" borderId="42" xfId="0" applyNumberFormat="1" applyFont="1" applyBorder="1" applyAlignment="1">
      <alignment horizontal="right" vertical="center" wrapText="1"/>
    </xf>
    <xf numFmtId="164" fontId="6" fillId="0" borderId="45" xfId="0" applyNumberFormat="1" applyFont="1" applyBorder="1" applyAlignment="1">
      <alignment horizontal="right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49" fontId="2" fillId="0" borderId="46" xfId="0" applyNumberFormat="1" applyFont="1" applyBorder="1" applyAlignment="1">
      <alignment horizontal="center" vertical="top" wrapText="1"/>
    </xf>
    <xf numFmtId="0" fontId="0" fillId="0" borderId="47" xfId="0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top" wrapText="1"/>
    </xf>
    <xf numFmtId="49" fontId="5" fillId="0" borderId="26" xfId="0" applyNumberFormat="1" applyFont="1" applyBorder="1" applyAlignment="1">
      <alignment horizontal="center" vertical="top" wrapText="1"/>
    </xf>
    <xf numFmtId="49" fontId="5" fillId="0" borderId="31" xfId="0" applyNumberFormat="1" applyFont="1" applyBorder="1" applyAlignment="1">
      <alignment horizontal="center" vertical="top" wrapText="1"/>
    </xf>
    <xf numFmtId="49" fontId="5" fillId="0" borderId="33" xfId="0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7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top" wrapText="1"/>
    </xf>
    <xf numFmtId="49" fontId="6" fillId="0" borderId="39" xfId="0" applyNumberFormat="1" applyFont="1" applyBorder="1" applyAlignment="1">
      <alignment horizontal="center" vertical="top" wrapText="1"/>
    </xf>
    <xf numFmtId="49" fontId="6" fillId="0" borderId="31" xfId="0" applyNumberFormat="1" applyFont="1" applyBorder="1" applyAlignment="1">
      <alignment horizontal="center" vertical="top" wrapText="1"/>
    </xf>
    <xf numFmtId="49" fontId="6" fillId="0" borderId="48" xfId="0" applyNumberFormat="1" applyFont="1" applyBorder="1" applyAlignment="1">
      <alignment horizontal="center" vertical="top" wrapText="1"/>
    </xf>
    <xf numFmtId="0" fontId="2" fillId="0" borderId="52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49" fontId="6" fillId="0" borderId="33" xfId="0" applyNumberFormat="1" applyFont="1" applyBorder="1" applyAlignment="1">
      <alignment horizontal="center" vertical="top" wrapText="1"/>
    </xf>
    <xf numFmtId="49" fontId="6" fillId="0" borderId="37" xfId="0" applyNumberFormat="1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top" wrapText="1"/>
    </xf>
    <xf numFmtId="0" fontId="6" fillId="0" borderId="5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6" fillId="0" borderId="47" xfId="0" applyNumberFormat="1" applyFont="1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49" fontId="6" fillId="0" borderId="41" xfId="0" applyNumberFormat="1" applyFont="1" applyBorder="1" applyAlignment="1">
      <alignment horizontal="center" vertical="top" wrapText="1"/>
    </xf>
    <xf numFmtId="0" fontId="6" fillId="0" borderId="53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top" wrapText="1"/>
    </xf>
    <xf numFmtId="0" fontId="6" fillId="0" borderId="42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top" wrapText="1"/>
    </xf>
    <xf numFmtId="49" fontId="5" fillId="0" borderId="41" xfId="0" applyNumberFormat="1" applyFont="1" applyBorder="1" applyAlignment="1">
      <alignment horizontal="center" vertical="top" wrapText="1"/>
    </xf>
    <xf numFmtId="0" fontId="2" fillId="0" borderId="5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5;&#1054;&#1051;&#1048;&#1053;&#1040;\&#1076;&#1086;&#1073;&#1072;&#1074;&#1083;&#1103;&#1077;&#1084;%2047%20&#1084;&#1083;&#1085;\&#1091;&#1090;&#1074;&#1077;&#1088;&#1078;&#1076;&#1077;&#1085;&#1080;&#1077;%20&#1084;&#1091;&#1085;%20&#1087;&#1088;&#1086;&#1075;&#1088;&#1072;&#1084;&#1084;&#1099;%20&#1085;&#1072;%202024\&#1046;&#1050;&#1061;\2024%2004%2008%20&#1055;&#1088;&#1080;&#1083;&#1086;&#1078;&#1077;&#1085;&#1080;&#1077;%203%20&#1082;%20&#1046;&#1050;&#106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1-2023"/>
      <sheetName val="Лист1"/>
    </sheetNames>
    <sheetDataSet>
      <sheetData sheetId="0" refreshError="1">
        <row r="8">
          <cell r="I8">
            <v>105197.61430999999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22266.693169999999</v>
          </cell>
        </row>
        <row r="12">
          <cell r="I12">
            <v>82930.921139999991</v>
          </cell>
        </row>
        <row r="13">
          <cell r="I13">
            <v>0</v>
          </cell>
        </row>
        <row r="14">
          <cell r="I14">
            <v>78706.939309999987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22266.693169999999</v>
          </cell>
        </row>
        <row r="18">
          <cell r="I18">
            <v>56440.246139999996</v>
          </cell>
        </row>
        <row r="19">
          <cell r="I19">
            <v>0</v>
          </cell>
        </row>
        <row r="20">
          <cell r="I20">
            <v>39323.353969999996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39323.353969999996</v>
          </cell>
        </row>
        <row r="25">
          <cell r="I25">
            <v>0</v>
          </cell>
        </row>
        <row r="26">
          <cell r="I26">
            <v>39383.585339999998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22266.693169999999</v>
          </cell>
        </row>
        <row r="30">
          <cell r="I30">
            <v>17116.892169999999</v>
          </cell>
        </row>
        <row r="31">
          <cell r="I31">
            <v>0</v>
          </cell>
        </row>
        <row r="32">
          <cell r="I32">
            <v>26490.674999999999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26490.674999999999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8">
          <cell r="I48">
            <v>0</v>
          </cell>
        </row>
        <row r="49">
          <cell r="I49">
            <v>0</v>
          </cell>
        </row>
        <row r="50">
          <cell r="I50">
            <v>485215.25257000001</v>
          </cell>
        </row>
        <row r="51">
          <cell r="I51">
            <v>0</v>
          </cell>
        </row>
        <row r="52">
          <cell r="I52">
            <v>36169.868929999997</v>
          </cell>
        </row>
        <row r="53">
          <cell r="I53">
            <v>1852.452</v>
          </cell>
        </row>
        <row r="54">
          <cell r="I54">
            <v>447192.93164000002</v>
          </cell>
        </row>
        <row r="55">
          <cell r="I55">
            <v>0</v>
          </cell>
        </row>
        <row r="56">
          <cell r="I56">
            <v>54952.092119999994</v>
          </cell>
        </row>
        <row r="57">
          <cell r="I57">
            <v>0</v>
          </cell>
        </row>
        <row r="58">
          <cell r="I58">
            <v>36169.868929999997</v>
          </cell>
        </row>
        <row r="59">
          <cell r="I59">
            <v>1852.452</v>
          </cell>
        </row>
        <row r="60">
          <cell r="I60">
            <v>16929.771189999999</v>
          </cell>
        </row>
        <row r="61">
          <cell r="I61">
            <v>0</v>
          </cell>
        </row>
        <row r="62">
          <cell r="I62">
            <v>3838.2228100000002</v>
          </cell>
        </row>
        <row r="63">
          <cell r="I63">
            <v>0</v>
          </cell>
        </row>
        <row r="64">
          <cell r="I64">
            <v>0</v>
          </cell>
        </row>
        <row r="65">
          <cell r="I65">
            <v>0</v>
          </cell>
        </row>
        <row r="66">
          <cell r="I66">
            <v>3838.2228100000002</v>
          </cell>
        </row>
        <row r="67">
          <cell r="I67">
            <v>0</v>
          </cell>
        </row>
        <row r="68">
          <cell r="I68">
            <v>36210.135009999998</v>
          </cell>
        </row>
        <row r="69">
          <cell r="I69">
            <v>0</v>
          </cell>
        </row>
        <row r="70">
          <cell r="I70">
            <v>36169.868929999997</v>
          </cell>
        </row>
        <row r="71">
          <cell r="I71">
            <v>0</v>
          </cell>
        </row>
        <row r="72">
          <cell r="I72">
            <v>40.266080000000002</v>
          </cell>
        </row>
        <row r="73">
          <cell r="I73">
            <v>0</v>
          </cell>
        </row>
        <row r="74">
          <cell r="I74">
            <v>1791.5763999999999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1791.5763999999999</v>
          </cell>
        </row>
        <row r="79">
          <cell r="I79">
            <v>0</v>
          </cell>
        </row>
        <row r="80">
          <cell r="I80">
            <v>1852.452</v>
          </cell>
        </row>
        <row r="81">
          <cell r="I81">
            <v>0</v>
          </cell>
        </row>
        <row r="82">
          <cell r="I82">
            <v>0</v>
          </cell>
        </row>
        <row r="83">
          <cell r="I83">
            <v>1852.452</v>
          </cell>
        </row>
        <row r="84">
          <cell r="I84">
            <v>0</v>
          </cell>
        </row>
        <row r="85">
          <cell r="I85">
            <v>0</v>
          </cell>
        </row>
        <row r="86">
          <cell r="I86">
            <v>11259.705899999999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11259.705899999999</v>
          </cell>
        </row>
        <row r="91">
          <cell r="I91">
            <v>0</v>
          </cell>
        </row>
        <row r="92">
          <cell r="I92">
            <v>382789.42371</v>
          </cell>
        </row>
        <row r="93">
          <cell r="I93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382789.42371</v>
          </cell>
        </row>
        <row r="97">
          <cell r="I97">
            <v>0</v>
          </cell>
        </row>
        <row r="98">
          <cell r="I98">
            <v>5950.1195299999999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5950.1195299999999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5454.5422099999996</v>
          </cell>
        </row>
        <row r="111">
          <cell r="I111">
            <v>0</v>
          </cell>
        </row>
        <row r="112">
          <cell r="I112">
            <v>0</v>
          </cell>
        </row>
        <row r="113">
          <cell r="I113">
            <v>0</v>
          </cell>
        </row>
        <row r="114">
          <cell r="I114">
            <v>5454.5422099999996</v>
          </cell>
        </row>
        <row r="115">
          <cell r="I115">
            <v>0</v>
          </cell>
        </row>
        <row r="116">
          <cell r="I116">
            <v>495.57731999999999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495.57731999999999</v>
          </cell>
        </row>
        <row r="121">
          <cell r="I121">
            <v>0</v>
          </cell>
        </row>
        <row r="122">
          <cell r="I122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7">
          <cell r="I127">
            <v>0</v>
          </cell>
        </row>
        <row r="129">
          <cell r="I129">
            <v>0</v>
          </cell>
        </row>
        <row r="130">
          <cell r="I130">
            <v>0</v>
          </cell>
        </row>
        <row r="131">
          <cell r="I131">
            <v>0</v>
          </cell>
        </row>
        <row r="133">
          <cell r="I133">
            <v>0</v>
          </cell>
        </row>
        <row r="134">
          <cell r="I134">
            <v>15344.80256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0</v>
          </cell>
        </row>
        <row r="138">
          <cell r="I138">
            <v>15344.80256</v>
          </cell>
        </row>
        <row r="139">
          <cell r="I139">
            <v>0</v>
          </cell>
        </row>
        <row r="140">
          <cell r="I140">
            <v>111392.35612000001</v>
          </cell>
        </row>
        <row r="141">
          <cell r="I141">
            <v>0</v>
          </cell>
        </row>
        <row r="142">
          <cell r="I142">
            <v>0</v>
          </cell>
        </row>
        <row r="143">
          <cell r="I143">
            <v>0</v>
          </cell>
        </row>
        <row r="144">
          <cell r="I144">
            <v>111392.35612000001</v>
          </cell>
        </row>
        <row r="145">
          <cell r="I145">
            <v>0</v>
          </cell>
        </row>
        <row r="146">
          <cell r="I146">
            <v>12193.97444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12193.97444</v>
          </cell>
        </row>
        <row r="151">
          <cell r="I151">
            <v>0</v>
          </cell>
        </row>
        <row r="152">
          <cell r="I152">
            <v>99198.381680000006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99198.381680000006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40222.550999999999</v>
          </cell>
        </row>
        <row r="171">
          <cell r="I171">
            <v>40222.550999999999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38322.273000000001</v>
          </cell>
        </row>
        <row r="177">
          <cell r="I177">
            <v>38322.273000000001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1900.278</v>
          </cell>
        </row>
        <row r="183">
          <cell r="I183">
            <v>1900.278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0</v>
          </cell>
        </row>
        <row r="219">
          <cell r="I219">
            <v>0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29">
          <cell r="I229">
            <v>0</v>
          </cell>
        </row>
        <row r="230">
          <cell r="I230">
            <v>0</v>
          </cell>
        </row>
        <row r="231">
          <cell r="I231">
            <v>0</v>
          </cell>
        </row>
        <row r="232">
          <cell r="I232">
            <v>0</v>
          </cell>
        </row>
        <row r="233">
          <cell r="I233">
            <v>0</v>
          </cell>
        </row>
        <row r="234">
          <cell r="I234">
            <v>0</v>
          </cell>
        </row>
        <row r="235">
          <cell r="I235">
            <v>0</v>
          </cell>
        </row>
        <row r="236">
          <cell r="I236">
            <v>0</v>
          </cell>
        </row>
        <row r="237">
          <cell r="I237">
            <v>0</v>
          </cell>
        </row>
        <row r="238">
          <cell r="I238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2">
          <cell r="I242">
            <v>0</v>
          </cell>
        </row>
        <row r="243">
          <cell r="I243">
            <v>0</v>
          </cell>
        </row>
        <row r="244">
          <cell r="I244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1">
          <cell r="I271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0"/>
  <sheetViews>
    <sheetView tabSelected="1" view="pageBreakPreview" zoomScale="85" zoomScaleNormal="85" zoomScaleSheetLayoutView="85" workbookViewId="0">
      <pane xSplit="5" ySplit="7" topLeftCell="G282" activePane="bottomRight" state="frozen"/>
      <selection pane="topRight" activeCell="F1" sqref="F1"/>
      <selection pane="bottomLeft" activeCell="A8" sqref="A8"/>
      <selection pane="bottomRight" activeCell="F284" sqref="F284:L289"/>
    </sheetView>
  </sheetViews>
  <sheetFormatPr defaultColWidth="9.109375" defaultRowHeight="14.4" x14ac:dyDescent="0.3"/>
  <cols>
    <col min="1" max="1" width="6.33203125" style="5" customWidth="1"/>
    <col min="2" max="2" width="51.6640625" style="4" customWidth="1"/>
    <col min="3" max="3" width="8.5546875" style="6" customWidth="1"/>
    <col min="4" max="4" width="19.33203125" style="4" customWidth="1"/>
    <col min="5" max="5" width="25.109375" style="4" customWidth="1"/>
    <col min="6" max="7" width="20.88671875" style="4" bestFit="1" customWidth="1"/>
    <col min="8" max="8" width="19.5546875" style="4" bestFit="1" customWidth="1"/>
    <col min="9" max="9" width="18.6640625" style="5" bestFit="1" customWidth="1"/>
    <col min="10" max="10" width="19.5546875" style="5" bestFit="1" customWidth="1"/>
    <col min="11" max="11" width="19.5546875" style="5" customWidth="1"/>
    <col min="12" max="13" width="19.5546875" style="1" bestFit="1" customWidth="1"/>
    <col min="14" max="14" width="14.33203125" style="1" bestFit="1" customWidth="1"/>
    <col min="15" max="16384" width="9.109375" style="1"/>
  </cols>
  <sheetData>
    <row r="1" spans="1:13" x14ac:dyDescent="0.3">
      <c r="G1" s="112" t="s">
        <v>120</v>
      </c>
      <c r="H1" s="112"/>
      <c r="I1" s="112"/>
      <c r="J1" s="112"/>
      <c r="K1" s="112"/>
      <c r="L1" s="112"/>
    </row>
    <row r="2" spans="1:13" ht="68.25" customHeight="1" x14ac:dyDescent="0.3">
      <c r="G2" s="112" t="s">
        <v>117</v>
      </c>
      <c r="H2" s="112"/>
      <c r="I2" s="112"/>
      <c r="J2" s="112"/>
      <c r="K2" s="112"/>
      <c r="L2" s="112"/>
    </row>
    <row r="3" spans="1:13" ht="7.5" customHeight="1" x14ac:dyDescent="0.3">
      <c r="G3" s="7"/>
      <c r="H3" s="7"/>
      <c r="I3" s="7"/>
      <c r="J3" s="7"/>
      <c r="K3" s="7"/>
      <c r="L3" s="7"/>
      <c r="M3" s="7"/>
    </row>
    <row r="4" spans="1:13" ht="35.25" customHeight="1" thickBot="1" x14ac:dyDescent="0.35">
      <c r="A4" s="124" t="s">
        <v>57</v>
      </c>
      <c r="B4" s="125"/>
      <c r="C4" s="125"/>
      <c r="D4" s="125"/>
      <c r="E4" s="125"/>
      <c r="F4" s="125"/>
      <c r="G4" s="125"/>
      <c r="H4" s="125"/>
      <c r="I4" s="125"/>
      <c r="J4" s="125"/>
      <c r="K4" s="8"/>
    </row>
    <row r="5" spans="1:13" ht="39.75" customHeight="1" thickTop="1" x14ac:dyDescent="0.3">
      <c r="A5" s="126" t="s">
        <v>6</v>
      </c>
      <c r="B5" s="129" t="s">
        <v>15</v>
      </c>
      <c r="C5" s="129" t="s">
        <v>0</v>
      </c>
      <c r="D5" s="128" t="s">
        <v>14</v>
      </c>
      <c r="E5" s="131" t="s">
        <v>7</v>
      </c>
      <c r="F5" s="128" t="s">
        <v>8</v>
      </c>
      <c r="G5" s="140" t="s">
        <v>118</v>
      </c>
      <c r="H5" s="141"/>
      <c r="I5" s="141"/>
      <c r="J5" s="141"/>
      <c r="K5" s="141"/>
      <c r="L5" s="141"/>
      <c r="M5" s="141"/>
    </row>
    <row r="6" spans="1:13" ht="26.25" customHeight="1" thickBot="1" x14ac:dyDescent="0.35">
      <c r="A6" s="127"/>
      <c r="B6" s="130"/>
      <c r="C6" s="130"/>
      <c r="D6" s="83"/>
      <c r="E6" s="132"/>
      <c r="F6" s="83"/>
      <c r="G6" s="9">
        <v>2022</v>
      </c>
      <c r="H6" s="9">
        <v>2023</v>
      </c>
      <c r="I6" s="9">
        <v>2024</v>
      </c>
      <c r="J6" s="9">
        <v>2025</v>
      </c>
      <c r="K6" s="11">
        <v>2026</v>
      </c>
      <c r="L6" s="11">
        <v>2027</v>
      </c>
    </row>
    <row r="7" spans="1:13" ht="15.6" thickTop="1" thickBot="1" x14ac:dyDescent="0.35">
      <c r="A7" s="12">
        <v>1</v>
      </c>
      <c r="B7" s="13">
        <v>2</v>
      </c>
      <c r="C7" s="13">
        <v>3</v>
      </c>
      <c r="D7" s="14">
        <v>4</v>
      </c>
      <c r="E7" s="15">
        <v>5</v>
      </c>
      <c r="F7" s="14">
        <v>6</v>
      </c>
      <c r="G7" s="13">
        <v>8</v>
      </c>
      <c r="H7" s="13">
        <v>9</v>
      </c>
      <c r="I7" s="13">
        <v>10</v>
      </c>
      <c r="J7" s="9">
        <v>11</v>
      </c>
      <c r="K7" s="11">
        <v>11</v>
      </c>
      <c r="L7" s="11">
        <v>11</v>
      </c>
    </row>
    <row r="8" spans="1:13" ht="15" thickTop="1" x14ac:dyDescent="0.3">
      <c r="A8" s="120" t="s">
        <v>66</v>
      </c>
      <c r="B8" s="147" t="s">
        <v>65</v>
      </c>
      <c r="C8" s="105" t="s">
        <v>124</v>
      </c>
      <c r="D8" s="99" t="s">
        <v>89</v>
      </c>
      <c r="E8" s="16" t="s">
        <v>1</v>
      </c>
      <c r="F8" s="17">
        <f t="shared" ref="F8:F71" si="0">SUM(G8:K8)</f>
        <v>947988.49595999997</v>
      </c>
      <c r="G8" s="18">
        <f t="shared" ref="G8:K13" si="1">SUM(G14,G32,G38,G44)</f>
        <v>191524.87499000001</v>
      </c>
      <c r="H8" s="18">
        <f>'[1]2021-2023'!I8</f>
        <v>105197.61430999999</v>
      </c>
      <c r="I8" s="18">
        <f t="shared" si="1"/>
        <v>344545.75837</v>
      </c>
      <c r="J8" s="18">
        <f t="shared" si="1"/>
        <v>153404.34415000002</v>
      </c>
      <c r="K8" s="19">
        <f t="shared" si="1"/>
        <v>153315.90414</v>
      </c>
      <c r="L8" s="19">
        <f t="shared" ref="L8" si="2">SUM(L14,L32,L38,L44)</f>
        <v>153315.90414</v>
      </c>
    </row>
    <row r="9" spans="1:13" x14ac:dyDescent="0.3">
      <c r="A9" s="121"/>
      <c r="B9" s="148"/>
      <c r="C9" s="106"/>
      <c r="D9" s="100"/>
      <c r="E9" s="20" t="s">
        <v>2</v>
      </c>
      <c r="F9" s="21">
        <f t="shared" si="0"/>
        <v>1865.5413100000001</v>
      </c>
      <c r="G9" s="22">
        <f t="shared" ref="G9:G13" si="3">SUM(G15,G33,G39,G45)</f>
        <v>1865.5413100000001</v>
      </c>
      <c r="H9" s="22">
        <f>'[1]2021-2023'!I9</f>
        <v>0</v>
      </c>
      <c r="I9" s="22">
        <f t="shared" si="1"/>
        <v>0</v>
      </c>
      <c r="J9" s="22">
        <f t="shared" si="1"/>
        <v>0</v>
      </c>
      <c r="K9" s="23">
        <f t="shared" si="1"/>
        <v>0</v>
      </c>
      <c r="L9" s="23">
        <f t="shared" ref="L9" si="4">SUM(L15,L33,L39,L45)</f>
        <v>0</v>
      </c>
    </row>
    <row r="10" spans="1:13" x14ac:dyDescent="0.3">
      <c r="A10" s="121"/>
      <c r="B10" s="148"/>
      <c r="C10" s="106"/>
      <c r="D10" s="100"/>
      <c r="E10" s="24" t="s">
        <v>76</v>
      </c>
      <c r="F10" s="21">
        <f t="shared" si="0"/>
        <v>55377.277289999998</v>
      </c>
      <c r="G10" s="22">
        <f t="shared" si="3"/>
        <v>55377.277289999998</v>
      </c>
      <c r="H10" s="22">
        <f>'[1]2021-2023'!I10</f>
        <v>0</v>
      </c>
      <c r="I10" s="22">
        <f t="shared" si="1"/>
        <v>0</v>
      </c>
      <c r="J10" s="22">
        <f t="shared" si="1"/>
        <v>0</v>
      </c>
      <c r="K10" s="23">
        <f t="shared" si="1"/>
        <v>0</v>
      </c>
      <c r="L10" s="23">
        <f t="shared" ref="L10" si="5">SUM(L16,L34,L40,L46)</f>
        <v>0</v>
      </c>
    </row>
    <row r="11" spans="1:13" ht="27.6" x14ac:dyDescent="0.3">
      <c r="A11" s="121"/>
      <c r="B11" s="148"/>
      <c r="C11" s="106"/>
      <c r="D11" s="100"/>
      <c r="E11" s="20" t="s">
        <v>3</v>
      </c>
      <c r="F11" s="21">
        <f t="shared" si="0"/>
        <v>52416.983690000001</v>
      </c>
      <c r="G11" s="22">
        <f t="shared" si="3"/>
        <v>8875.1245799999997</v>
      </c>
      <c r="H11" s="22">
        <f>'[1]2021-2023'!I11</f>
        <v>22266.693169999999</v>
      </c>
      <c r="I11" s="22">
        <f t="shared" si="1"/>
        <v>21275.165940000003</v>
      </c>
      <c r="J11" s="22">
        <f t="shared" si="1"/>
        <v>0</v>
      </c>
      <c r="K11" s="23">
        <f t="shared" si="1"/>
        <v>0</v>
      </c>
      <c r="L11" s="23">
        <f t="shared" ref="L11" si="6">SUM(L17,L35,L41,L47)</f>
        <v>0</v>
      </c>
    </row>
    <row r="12" spans="1:13" x14ac:dyDescent="0.3">
      <c r="A12" s="121"/>
      <c r="B12" s="148"/>
      <c r="C12" s="106"/>
      <c r="D12" s="100"/>
      <c r="E12" s="20" t="s">
        <v>4</v>
      </c>
      <c r="F12" s="21">
        <f t="shared" si="0"/>
        <v>838328.69366999995</v>
      </c>
      <c r="G12" s="22">
        <f t="shared" si="3"/>
        <v>125406.93180999999</v>
      </c>
      <c r="H12" s="22">
        <f>'[1]2021-2023'!I12</f>
        <v>82930.921139999991</v>
      </c>
      <c r="I12" s="22">
        <f t="shared" si="1"/>
        <v>323270.59243000002</v>
      </c>
      <c r="J12" s="22">
        <f t="shared" si="1"/>
        <v>153404.34415000002</v>
      </c>
      <c r="K12" s="23">
        <f t="shared" si="1"/>
        <v>153315.90414</v>
      </c>
      <c r="L12" s="23">
        <f t="shared" ref="L12" si="7">SUM(L18,L36,L42,L48)</f>
        <v>153315.90414</v>
      </c>
    </row>
    <row r="13" spans="1:13" ht="28.2" thickBot="1" x14ac:dyDescent="0.35">
      <c r="A13" s="122"/>
      <c r="B13" s="149"/>
      <c r="C13" s="107"/>
      <c r="D13" s="101"/>
      <c r="E13" s="25" t="s">
        <v>5</v>
      </c>
      <c r="F13" s="26">
        <f t="shared" si="0"/>
        <v>0</v>
      </c>
      <c r="G13" s="27">
        <f t="shared" si="3"/>
        <v>0</v>
      </c>
      <c r="H13" s="27">
        <f>'[1]2021-2023'!I13</f>
        <v>0</v>
      </c>
      <c r="I13" s="27">
        <f t="shared" si="1"/>
        <v>0</v>
      </c>
      <c r="J13" s="27">
        <f t="shared" si="1"/>
        <v>0</v>
      </c>
      <c r="K13" s="28">
        <f t="shared" si="1"/>
        <v>0</v>
      </c>
      <c r="L13" s="28">
        <f t="shared" ref="L13" si="8">SUM(L19,L37,L43,L49)</f>
        <v>0</v>
      </c>
    </row>
    <row r="14" spans="1:13" x14ac:dyDescent="0.3">
      <c r="A14" s="133" t="s">
        <v>53</v>
      </c>
      <c r="B14" s="102" t="s">
        <v>58</v>
      </c>
      <c r="C14" s="93" t="s">
        <v>124</v>
      </c>
      <c r="D14" s="81" t="s">
        <v>37</v>
      </c>
      <c r="E14" s="29" t="s">
        <v>1</v>
      </c>
      <c r="F14" s="30">
        <f t="shared" si="0"/>
        <v>748232.14332999999</v>
      </c>
      <c r="G14" s="31">
        <f t="shared" ref="G14" si="9">SUM(G20,G26)</f>
        <v>132348.17436</v>
      </c>
      <c r="H14" s="31">
        <f>'[1]2021-2023'!I14</f>
        <v>78706.939309999987</v>
      </c>
      <c r="I14" s="31">
        <f t="shared" ref="I14:K19" si="10">SUM(I20,I26)</f>
        <v>306516.09937000001</v>
      </c>
      <c r="J14" s="31">
        <f t="shared" si="10"/>
        <v>115374.68515</v>
      </c>
      <c r="K14" s="32">
        <f t="shared" si="10"/>
        <v>115286.24514</v>
      </c>
      <c r="L14" s="32">
        <f t="shared" ref="L14" si="11">SUM(L20,L26)</f>
        <v>115286.24514</v>
      </c>
    </row>
    <row r="15" spans="1:13" x14ac:dyDescent="0.3">
      <c r="A15" s="134"/>
      <c r="B15" s="103"/>
      <c r="C15" s="94"/>
      <c r="D15" s="82"/>
      <c r="E15" s="33" t="s">
        <v>2</v>
      </c>
      <c r="F15" s="34">
        <f t="shared" si="0"/>
        <v>0</v>
      </c>
      <c r="G15" s="35">
        <f t="shared" ref="G15:G19" si="12">SUM(G21,G27)</f>
        <v>0</v>
      </c>
      <c r="H15" s="35">
        <f>'[1]2021-2023'!I15</f>
        <v>0</v>
      </c>
      <c r="I15" s="35">
        <f t="shared" si="10"/>
        <v>0</v>
      </c>
      <c r="J15" s="35">
        <f t="shared" si="10"/>
        <v>0</v>
      </c>
      <c r="K15" s="36">
        <f t="shared" si="10"/>
        <v>0</v>
      </c>
      <c r="L15" s="36">
        <f t="shared" ref="L15" si="13">SUM(L21,L27)</f>
        <v>0</v>
      </c>
    </row>
    <row r="16" spans="1:13" x14ac:dyDescent="0.3">
      <c r="A16" s="134"/>
      <c r="B16" s="103"/>
      <c r="C16" s="94"/>
      <c r="D16" s="82"/>
      <c r="E16" s="37" t="s">
        <v>76</v>
      </c>
      <c r="F16" s="34">
        <f t="shared" si="0"/>
        <v>0</v>
      </c>
      <c r="G16" s="35">
        <f t="shared" si="12"/>
        <v>0</v>
      </c>
      <c r="H16" s="35">
        <f>'[1]2021-2023'!I16</f>
        <v>0</v>
      </c>
      <c r="I16" s="35">
        <f t="shared" si="10"/>
        <v>0</v>
      </c>
      <c r="J16" s="35">
        <f t="shared" si="10"/>
        <v>0</v>
      </c>
      <c r="K16" s="36">
        <f t="shared" si="10"/>
        <v>0</v>
      </c>
      <c r="L16" s="36">
        <f t="shared" ref="L16" si="14">SUM(L22,L28)</f>
        <v>0</v>
      </c>
    </row>
    <row r="17" spans="1:13" ht="27.6" x14ac:dyDescent="0.3">
      <c r="A17" s="134"/>
      <c r="B17" s="103"/>
      <c r="C17" s="94"/>
      <c r="D17" s="82"/>
      <c r="E17" s="33" t="s">
        <v>3</v>
      </c>
      <c r="F17" s="34">
        <f t="shared" si="0"/>
        <v>52416.983690000001</v>
      </c>
      <c r="G17" s="35">
        <f t="shared" si="12"/>
        <v>8875.1245799999997</v>
      </c>
      <c r="H17" s="35">
        <f>'[1]2021-2023'!I17</f>
        <v>22266.693169999999</v>
      </c>
      <c r="I17" s="35">
        <f t="shared" si="10"/>
        <v>21275.165940000003</v>
      </c>
      <c r="J17" s="35">
        <f t="shared" si="10"/>
        <v>0</v>
      </c>
      <c r="K17" s="36">
        <f t="shared" si="10"/>
        <v>0</v>
      </c>
      <c r="L17" s="36">
        <f t="shared" ref="L17" si="15">SUM(L23,L29)</f>
        <v>0</v>
      </c>
    </row>
    <row r="18" spans="1:13" x14ac:dyDescent="0.3">
      <c r="A18" s="134"/>
      <c r="B18" s="103"/>
      <c r="C18" s="94"/>
      <c r="D18" s="82"/>
      <c r="E18" s="33" t="s">
        <v>4</v>
      </c>
      <c r="F18" s="34">
        <f t="shared" si="0"/>
        <v>695815.15964000009</v>
      </c>
      <c r="G18" s="35">
        <f t="shared" si="12"/>
        <v>123473.04978</v>
      </c>
      <c r="H18" s="35">
        <f>'[1]2021-2023'!I18</f>
        <v>56440.246139999996</v>
      </c>
      <c r="I18" s="35">
        <f t="shared" si="10"/>
        <v>285240.93343000003</v>
      </c>
      <c r="J18" s="35">
        <f t="shared" si="10"/>
        <v>115374.68515</v>
      </c>
      <c r="K18" s="36">
        <f t="shared" si="10"/>
        <v>115286.24514</v>
      </c>
      <c r="L18" s="36">
        <f t="shared" ref="L18" si="16">SUM(L24,L30)</f>
        <v>115286.24514</v>
      </c>
    </row>
    <row r="19" spans="1:13" ht="27.6" x14ac:dyDescent="0.3">
      <c r="A19" s="135"/>
      <c r="B19" s="137"/>
      <c r="C19" s="138"/>
      <c r="D19" s="139"/>
      <c r="E19" s="38" t="s">
        <v>5</v>
      </c>
      <c r="F19" s="39">
        <f t="shared" si="0"/>
        <v>0</v>
      </c>
      <c r="G19" s="40">
        <f t="shared" si="12"/>
        <v>0</v>
      </c>
      <c r="H19" s="40">
        <f>'[1]2021-2023'!I19</f>
        <v>0</v>
      </c>
      <c r="I19" s="40">
        <f t="shared" si="10"/>
        <v>0</v>
      </c>
      <c r="J19" s="40">
        <f t="shared" si="10"/>
        <v>0</v>
      </c>
      <c r="K19" s="41">
        <f t="shared" si="10"/>
        <v>0</v>
      </c>
      <c r="L19" s="41">
        <f t="shared" ref="L19" si="17">SUM(L25,L31)</f>
        <v>0</v>
      </c>
    </row>
    <row r="20" spans="1:13" x14ac:dyDescent="0.3">
      <c r="A20" s="143" t="s">
        <v>55</v>
      </c>
      <c r="B20" s="84" t="s">
        <v>19</v>
      </c>
      <c r="C20" s="136" t="s">
        <v>124</v>
      </c>
      <c r="D20" s="90" t="s">
        <v>37</v>
      </c>
      <c r="E20" s="42" t="s">
        <v>1</v>
      </c>
      <c r="F20" s="43">
        <f t="shared" si="0"/>
        <v>611487.13586000004</v>
      </c>
      <c r="G20" s="44">
        <f t="shared" ref="G20:K20" si="18">SUM(G21:G25)</f>
        <v>102654.4501</v>
      </c>
      <c r="H20" s="44">
        <f>'[1]2021-2023'!I20</f>
        <v>39323.353969999996</v>
      </c>
      <c r="I20" s="44">
        <f t="shared" si="18"/>
        <v>271049.82150000002</v>
      </c>
      <c r="J20" s="44">
        <f t="shared" si="18"/>
        <v>99226.825150000004</v>
      </c>
      <c r="K20" s="45">
        <f t="shared" si="18"/>
        <v>99232.685140000001</v>
      </c>
      <c r="L20" s="45">
        <f t="shared" ref="L20" si="19">SUM(L21:L25)</f>
        <v>99232.685140000001</v>
      </c>
    </row>
    <row r="21" spans="1:13" x14ac:dyDescent="0.3">
      <c r="A21" s="144"/>
      <c r="B21" s="85"/>
      <c r="C21" s="110"/>
      <c r="D21" s="91"/>
      <c r="E21" s="46" t="s">
        <v>2</v>
      </c>
      <c r="F21" s="47">
        <f t="shared" si="0"/>
        <v>0</v>
      </c>
      <c r="G21" s="48">
        <v>0</v>
      </c>
      <c r="H21" s="48">
        <f>'[1]2021-2023'!I21</f>
        <v>0</v>
      </c>
      <c r="I21" s="48">
        <v>0</v>
      </c>
      <c r="J21" s="48">
        <v>0</v>
      </c>
      <c r="K21" s="49">
        <v>0</v>
      </c>
      <c r="L21" s="49">
        <v>0</v>
      </c>
    </row>
    <row r="22" spans="1:13" x14ac:dyDescent="0.3">
      <c r="A22" s="144"/>
      <c r="B22" s="85"/>
      <c r="C22" s="110"/>
      <c r="D22" s="91"/>
      <c r="E22" s="50" t="s">
        <v>75</v>
      </c>
      <c r="F22" s="47">
        <f t="shared" si="0"/>
        <v>0</v>
      </c>
      <c r="G22" s="48">
        <v>0</v>
      </c>
      <c r="H22" s="48">
        <f>'[1]2021-2023'!I22</f>
        <v>0</v>
      </c>
      <c r="I22" s="48">
        <v>0</v>
      </c>
      <c r="J22" s="48">
        <v>0</v>
      </c>
      <c r="K22" s="49">
        <v>0</v>
      </c>
      <c r="L22" s="49">
        <v>0</v>
      </c>
    </row>
    <row r="23" spans="1:13" ht="27.6" x14ac:dyDescent="0.3">
      <c r="A23" s="144"/>
      <c r="B23" s="85"/>
      <c r="C23" s="110"/>
      <c r="D23" s="91"/>
      <c r="E23" s="46" t="s">
        <v>3</v>
      </c>
      <c r="F23" s="47">
        <f t="shared" si="0"/>
        <v>0</v>
      </c>
      <c r="G23" s="48">
        <v>0</v>
      </c>
      <c r="H23" s="48">
        <f>'[1]2021-2023'!I23</f>
        <v>0</v>
      </c>
      <c r="I23" s="48">
        <v>0</v>
      </c>
      <c r="J23" s="48">
        <v>0</v>
      </c>
      <c r="K23" s="49">
        <v>0</v>
      </c>
      <c r="L23" s="49">
        <v>0</v>
      </c>
    </row>
    <row r="24" spans="1:13" x14ac:dyDescent="0.3">
      <c r="A24" s="144"/>
      <c r="B24" s="85"/>
      <c r="C24" s="110"/>
      <c r="D24" s="91"/>
      <c r="E24" s="46" t="s">
        <v>4</v>
      </c>
      <c r="F24" s="47">
        <f t="shared" si="0"/>
        <v>611487.13586000004</v>
      </c>
      <c r="G24" s="48">
        <f>101475.38764+1179.06246</f>
        <v>102654.4501</v>
      </c>
      <c r="H24" s="48">
        <f>'[1]2021-2023'!I24</f>
        <v>39323.353969999996</v>
      </c>
      <c r="I24" s="48">
        <f>268349.8215+2700</f>
        <v>271049.82150000002</v>
      </c>
      <c r="J24" s="48">
        <f>99226.82515</f>
        <v>99226.825150000004</v>
      </c>
      <c r="K24" s="49">
        <v>99232.685140000001</v>
      </c>
      <c r="L24" s="49">
        <v>99232.685140000001</v>
      </c>
      <c r="M24" s="3"/>
    </row>
    <row r="25" spans="1:13" ht="27.6" x14ac:dyDescent="0.3">
      <c r="A25" s="154"/>
      <c r="B25" s="86"/>
      <c r="C25" s="111"/>
      <c r="D25" s="92"/>
      <c r="E25" s="51" t="s">
        <v>5</v>
      </c>
      <c r="F25" s="52">
        <f t="shared" si="0"/>
        <v>0</v>
      </c>
      <c r="G25" s="53">
        <v>0</v>
      </c>
      <c r="H25" s="53">
        <f>'[1]2021-2023'!I25</f>
        <v>0</v>
      </c>
      <c r="I25" s="53">
        <v>0</v>
      </c>
      <c r="J25" s="53">
        <v>0</v>
      </c>
      <c r="K25" s="54">
        <v>0</v>
      </c>
      <c r="L25" s="54">
        <v>0</v>
      </c>
    </row>
    <row r="26" spans="1:13" x14ac:dyDescent="0.3">
      <c r="A26" s="143" t="s">
        <v>59</v>
      </c>
      <c r="B26" s="84" t="s">
        <v>80</v>
      </c>
      <c r="C26" s="136" t="s">
        <v>124</v>
      </c>
      <c r="D26" s="90" t="s">
        <v>12</v>
      </c>
      <c r="E26" s="42" t="s">
        <v>1</v>
      </c>
      <c r="F26" s="43">
        <f t="shared" si="0"/>
        <v>136745.00747000001</v>
      </c>
      <c r="G26" s="44">
        <f t="shared" ref="G26:K26" si="20">SUM(G27:G31)</f>
        <v>29693.724259999999</v>
      </c>
      <c r="H26" s="44">
        <f>'[1]2021-2023'!I26</f>
        <v>39383.585339999998</v>
      </c>
      <c r="I26" s="44">
        <f t="shared" si="20"/>
        <v>35466.277870000005</v>
      </c>
      <c r="J26" s="44">
        <f t="shared" si="20"/>
        <v>16147.86</v>
      </c>
      <c r="K26" s="45">
        <f t="shared" si="20"/>
        <v>16053.56</v>
      </c>
      <c r="L26" s="45">
        <f t="shared" ref="L26" si="21">SUM(L27:L31)</f>
        <v>16053.56</v>
      </c>
    </row>
    <row r="27" spans="1:13" x14ac:dyDescent="0.3">
      <c r="A27" s="144"/>
      <c r="B27" s="85"/>
      <c r="C27" s="110"/>
      <c r="D27" s="91"/>
      <c r="E27" s="46" t="s">
        <v>2</v>
      </c>
      <c r="F27" s="47">
        <f t="shared" si="0"/>
        <v>0</v>
      </c>
      <c r="G27" s="48">
        <v>0</v>
      </c>
      <c r="H27" s="48">
        <f>'[1]2021-2023'!I27</f>
        <v>0</v>
      </c>
      <c r="I27" s="48">
        <v>0</v>
      </c>
      <c r="J27" s="48">
        <v>0</v>
      </c>
      <c r="K27" s="49">
        <v>0</v>
      </c>
      <c r="L27" s="49">
        <v>0</v>
      </c>
    </row>
    <row r="28" spans="1:13" x14ac:dyDescent="0.3">
      <c r="A28" s="144"/>
      <c r="B28" s="85"/>
      <c r="C28" s="110"/>
      <c r="D28" s="91"/>
      <c r="E28" s="50" t="s">
        <v>75</v>
      </c>
      <c r="F28" s="47">
        <f t="shared" si="0"/>
        <v>0</v>
      </c>
      <c r="G28" s="48">
        <v>0</v>
      </c>
      <c r="H28" s="48">
        <f>'[1]2021-2023'!I28</f>
        <v>0</v>
      </c>
      <c r="I28" s="48">
        <v>0</v>
      </c>
      <c r="J28" s="48">
        <v>0</v>
      </c>
      <c r="K28" s="49">
        <v>0</v>
      </c>
      <c r="L28" s="49">
        <v>0</v>
      </c>
    </row>
    <row r="29" spans="1:13" ht="27.6" x14ac:dyDescent="0.3">
      <c r="A29" s="144"/>
      <c r="B29" s="85"/>
      <c r="C29" s="110"/>
      <c r="D29" s="91"/>
      <c r="E29" s="46" t="s">
        <v>3</v>
      </c>
      <c r="F29" s="47">
        <f t="shared" si="0"/>
        <v>52416.983690000001</v>
      </c>
      <c r="G29" s="48">
        <f>3924.45+4950.67458</f>
        <v>8875.1245799999997</v>
      </c>
      <c r="H29" s="48">
        <f>'[1]2021-2023'!I29</f>
        <v>22266.693169999999</v>
      </c>
      <c r="I29" s="48">
        <f>21992.6235-717.45756</f>
        <v>21275.165940000003</v>
      </c>
      <c r="J29" s="48">
        <v>0</v>
      </c>
      <c r="K29" s="49">
        <v>0</v>
      </c>
      <c r="L29" s="49">
        <v>0</v>
      </c>
      <c r="M29" s="3"/>
    </row>
    <row r="30" spans="1:13" x14ac:dyDescent="0.3">
      <c r="A30" s="144"/>
      <c r="B30" s="85"/>
      <c r="C30" s="110"/>
      <c r="D30" s="91"/>
      <c r="E30" s="46" t="s">
        <v>4</v>
      </c>
      <c r="F30" s="47">
        <f t="shared" si="0"/>
        <v>84328.023779999989</v>
      </c>
      <c r="G30" s="48">
        <f>13517.97+7040.06786+260.56182</f>
        <v>20818.599679999999</v>
      </c>
      <c r="H30" s="48">
        <f>'[1]2021-2023'!I30</f>
        <v>17116.892169999999</v>
      </c>
      <c r="I30" s="48">
        <f>14228.87285-37.76092</f>
        <v>14191.111929999999</v>
      </c>
      <c r="J30" s="48">
        <v>16147.86</v>
      </c>
      <c r="K30" s="49">
        <v>16053.56</v>
      </c>
      <c r="L30" s="49">
        <v>16053.56</v>
      </c>
      <c r="M30" s="3"/>
    </row>
    <row r="31" spans="1:13" ht="28.2" thickBot="1" x14ac:dyDescent="0.35">
      <c r="A31" s="145"/>
      <c r="B31" s="152"/>
      <c r="C31" s="150"/>
      <c r="D31" s="151"/>
      <c r="E31" s="55" t="s">
        <v>5</v>
      </c>
      <c r="F31" s="56">
        <f t="shared" si="0"/>
        <v>0</v>
      </c>
      <c r="G31" s="57">
        <v>0</v>
      </c>
      <c r="H31" s="57">
        <f>'[1]2021-2023'!I31</f>
        <v>0</v>
      </c>
      <c r="I31" s="57">
        <v>0</v>
      </c>
      <c r="J31" s="57">
        <v>0</v>
      </c>
      <c r="K31" s="58">
        <v>0</v>
      </c>
      <c r="L31" s="58">
        <v>0</v>
      </c>
    </row>
    <row r="32" spans="1:13" x14ac:dyDescent="0.3">
      <c r="A32" s="133" t="s">
        <v>54</v>
      </c>
      <c r="B32" s="102" t="s">
        <v>71</v>
      </c>
      <c r="C32" s="93" t="s">
        <v>124</v>
      </c>
      <c r="D32" s="81" t="s">
        <v>12</v>
      </c>
      <c r="E32" s="29" t="s">
        <v>1</v>
      </c>
      <c r="F32" s="30">
        <f t="shared" si="0"/>
        <v>142458.10132000002</v>
      </c>
      <c r="G32" s="31">
        <f t="shared" ref="G32:K32" si="22">SUM(G33:G37)</f>
        <v>1878.4493199999997</v>
      </c>
      <c r="H32" s="31">
        <f>'[1]2021-2023'!I32</f>
        <v>26490.674999999999</v>
      </c>
      <c r="I32" s="31">
        <f t="shared" si="22"/>
        <v>38029.659</v>
      </c>
      <c r="J32" s="31">
        <f t="shared" si="22"/>
        <v>38029.659</v>
      </c>
      <c r="K32" s="32">
        <f t="shared" si="22"/>
        <v>38029.659</v>
      </c>
      <c r="L32" s="32">
        <f t="shared" ref="L32" si="23">SUM(L33:L37)</f>
        <v>38029.659</v>
      </c>
    </row>
    <row r="33" spans="1:13" x14ac:dyDescent="0.3">
      <c r="A33" s="134"/>
      <c r="B33" s="103"/>
      <c r="C33" s="94"/>
      <c r="D33" s="82"/>
      <c r="E33" s="33" t="s">
        <v>2</v>
      </c>
      <c r="F33" s="34">
        <f t="shared" si="0"/>
        <v>0</v>
      </c>
      <c r="G33" s="35">
        <v>0</v>
      </c>
      <c r="H33" s="35">
        <f>'[1]2021-2023'!I33</f>
        <v>0</v>
      </c>
      <c r="I33" s="35">
        <v>0</v>
      </c>
      <c r="J33" s="35">
        <v>0</v>
      </c>
      <c r="K33" s="36">
        <v>0</v>
      </c>
      <c r="L33" s="36">
        <v>0</v>
      </c>
    </row>
    <row r="34" spans="1:13" x14ac:dyDescent="0.3">
      <c r="A34" s="134"/>
      <c r="B34" s="103"/>
      <c r="C34" s="94"/>
      <c r="D34" s="82"/>
      <c r="E34" s="37" t="s">
        <v>75</v>
      </c>
      <c r="F34" s="34">
        <f t="shared" si="0"/>
        <v>0</v>
      </c>
      <c r="G34" s="35">
        <v>0</v>
      </c>
      <c r="H34" s="35">
        <f>'[1]2021-2023'!I34</f>
        <v>0</v>
      </c>
      <c r="I34" s="35">
        <v>0</v>
      </c>
      <c r="J34" s="35">
        <v>0</v>
      </c>
      <c r="K34" s="36">
        <v>0</v>
      </c>
      <c r="L34" s="36">
        <v>0</v>
      </c>
    </row>
    <row r="35" spans="1:13" ht="27.6" x14ac:dyDescent="0.3">
      <c r="A35" s="134"/>
      <c r="B35" s="103"/>
      <c r="C35" s="94"/>
      <c r="D35" s="82"/>
      <c r="E35" s="33" t="s">
        <v>3</v>
      </c>
      <c r="F35" s="34">
        <f t="shared" si="0"/>
        <v>0</v>
      </c>
      <c r="G35" s="35">
        <v>0</v>
      </c>
      <c r="H35" s="35">
        <f>'[1]2021-2023'!I35</f>
        <v>0</v>
      </c>
      <c r="I35" s="35">
        <v>0</v>
      </c>
      <c r="J35" s="35">
        <v>0</v>
      </c>
      <c r="K35" s="36">
        <v>0</v>
      </c>
      <c r="L35" s="36">
        <v>0</v>
      </c>
    </row>
    <row r="36" spans="1:13" x14ac:dyDescent="0.3">
      <c r="A36" s="134"/>
      <c r="B36" s="103"/>
      <c r="C36" s="94"/>
      <c r="D36" s="82"/>
      <c r="E36" s="33" t="s">
        <v>4</v>
      </c>
      <c r="F36" s="34">
        <f t="shared" si="0"/>
        <v>142458.10132000002</v>
      </c>
      <c r="G36" s="35">
        <f>6274.70007-4396.25075</f>
        <v>1878.4493199999997</v>
      </c>
      <c r="H36" s="35">
        <f>'[1]2021-2023'!I36</f>
        <v>26490.674999999999</v>
      </c>
      <c r="I36" s="35">
        <v>38029.659</v>
      </c>
      <c r="J36" s="35">
        <v>38029.659</v>
      </c>
      <c r="K36" s="36">
        <v>38029.659</v>
      </c>
      <c r="L36" s="36">
        <v>38029.659</v>
      </c>
      <c r="M36" s="3"/>
    </row>
    <row r="37" spans="1:13" ht="28.2" thickBot="1" x14ac:dyDescent="0.35">
      <c r="A37" s="142"/>
      <c r="B37" s="104"/>
      <c r="C37" s="95"/>
      <c r="D37" s="118"/>
      <c r="E37" s="59" t="s">
        <v>5</v>
      </c>
      <c r="F37" s="60">
        <f t="shared" si="0"/>
        <v>0</v>
      </c>
      <c r="G37" s="61">
        <v>0</v>
      </c>
      <c r="H37" s="61">
        <f>'[1]2021-2023'!I37</f>
        <v>0</v>
      </c>
      <c r="I37" s="61">
        <v>0</v>
      </c>
      <c r="J37" s="61">
        <v>0</v>
      </c>
      <c r="K37" s="62">
        <v>0</v>
      </c>
      <c r="L37" s="62">
        <v>0</v>
      </c>
    </row>
    <row r="38" spans="1:13" x14ac:dyDescent="0.3">
      <c r="A38" s="133" t="s">
        <v>79</v>
      </c>
      <c r="B38" s="102" t="s">
        <v>107</v>
      </c>
      <c r="C38" s="78">
        <v>2022</v>
      </c>
      <c r="D38" s="81" t="s">
        <v>12</v>
      </c>
      <c r="E38" s="29" t="s">
        <v>1</v>
      </c>
      <c r="F38" s="30">
        <f t="shared" si="0"/>
        <v>55432.71</v>
      </c>
      <c r="G38" s="31">
        <f t="shared" ref="G38:K38" si="24">SUM(G39:G43)</f>
        <v>55432.71</v>
      </c>
      <c r="H38" s="31">
        <f>'[1]2021-2023'!I38</f>
        <v>0</v>
      </c>
      <c r="I38" s="31">
        <f t="shared" si="24"/>
        <v>0</v>
      </c>
      <c r="J38" s="31">
        <f t="shared" si="24"/>
        <v>0</v>
      </c>
      <c r="K38" s="32">
        <f t="shared" si="24"/>
        <v>0</v>
      </c>
      <c r="L38" s="32">
        <f t="shared" ref="L38" si="25">SUM(L39:L43)</f>
        <v>0</v>
      </c>
    </row>
    <row r="39" spans="1:13" x14ac:dyDescent="0.3">
      <c r="A39" s="134"/>
      <c r="B39" s="103"/>
      <c r="C39" s="79"/>
      <c r="D39" s="82"/>
      <c r="E39" s="33" t="s">
        <v>2</v>
      </c>
      <c r="F39" s="34">
        <f t="shared" si="0"/>
        <v>0</v>
      </c>
      <c r="G39" s="35">
        <v>0</v>
      </c>
      <c r="H39" s="35">
        <f>'[1]2021-2023'!I39</f>
        <v>0</v>
      </c>
      <c r="I39" s="35">
        <v>0</v>
      </c>
      <c r="J39" s="35">
        <v>0</v>
      </c>
      <c r="K39" s="36">
        <v>0</v>
      </c>
      <c r="L39" s="36">
        <v>0</v>
      </c>
    </row>
    <row r="40" spans="1:13" x14ac:dyDescent="0.3">
      <c r="A40" s="134"/>
      <c r="B40" s="103"/>
      <c r="C40" s="79"/>
      <c r="D40" s="82"/>
      <c r="E40" s="37" t="s">
        <v>75</v>
      </c>
      <c r="F40" s="34">
        <f t="shared" si="0"/>
        <v>55377.277289999998</v>
      </c>
      <c r="G40" s="35">
        <v>55377.277289999998</v>
      </c>
      <c r="H40" s="35">
        <f>'[1]2021-2023'!I40</f>
        <v>0</v>
      </c>
      <c r="I40" s="35">
        <v>0</v>
      </c>
      <c r="J40" s="35">
        <v>0</v>
      </c>
      <c r="K40" s="36">
        <v>0</v>
      </c>
      <c r="L40" s="36">
        <v>0</v>
      </c>
    </row>
    <row r="41" spans="1:13" ht="27.6" x14ac:dyDescent="0.3">
      <c r="A41" s="134"/>
      <c r="B41" s="103"/>
      <c r="C41" s="79"/>
      <c r="D41" s="82"/>
      <c r="E41" s="33" t="s">
        <v>3</v>
      </c>
      <c r="F41" s="34">
        <f t="shared" si="0"/>
        <v>0</v>
      </c>
      <c r="G41" s="35">
        <v>0</v>
      </c>
      <c r="H41" s="35">
        <f>'[1]2021-2023'!I41</f>
        <v>0</v>
      </c>
      <c r="I41" s="35">
        <v>0</v>
      </c>
      <c r="J41" s="35">
        <v>0</v>
      </c>
      <c r="K41" s="36">
        <v>0</v>
      </c>
      <c r="L41" s="36">
        <v>0</v>
      </c>
    </row>
    <row r="42" spans="1:13" x14ac:dyDescent="0.3">
      <c r="A42" s="134"/>
      <c r="B42" s="103"/>
      <c r="C42" s="79"/>
      <c r="D42" s="82"/>
      <c r="E42" s="33" t="s">
        <v>4</v>
      </c>
      <c r="F42" s="34">
        <f t="shared" si="0"/>
        <v>55.43271</v>
      </c>
      <c r="G42" s="35">
        <v>55.43271</v>
      </c>
      <c r="H42" s="35">
        <f>'[1]2021-2023'!I42</f>
        <v>0</v>
      </c>
      <c r="I42" s="35">
        <v>0</v>
      </c>
      <c r="J42" s="35">
        <v>0</v>
      </c>
      <c r="K42" s="36">
        <v>0</v>
      </c>
      <c r="L42" s="36">
        <v>0</v>
      </c>
    </row>
    <row r="43" spans="1:13" ht="28.2" thickBot="1" x14ac:dyDescent="0.35">
      <c r="A43" s="142"/>
      <c r="B43" s="104"/>
      <c r="C43" s="146"/>
      <c r="D43" s="118"/>
      <c r="E43" s="59" t="s">
        <v>5</v>
      </c>
      <c r="F43" s="60">
        <f t="shared" si="0"/>
        <v>0</v>
      </c>
      <c r="G43" s="61">
        <v>0</v>
      </c>
      <c r="H43" s="61">
        <f>'[1]2021-2023'!I43</f>
        <v>0</v>
      </c>
      <c r="I43" s="61">
        <v>0</v>
      </c>
      <c r="J43" s="61">
        <v>0</v>
      </c>
      <c r="K43" s="62">
        <v>0</v>
      </c>
      <c r="L43" s="62">
        <v>0</v>
      </c>
    </row>
    <row r="44" spans="1:13" x14ac:dyDescent="0.3">
      <c r="A44" s="133" t="s">
        <v>87</v>
      </c>
      <c r="B44" s="102" t="s">
        <v>85</v>
      </c>
      <c r="C44" s="78">
        <v>2022</v>
      </c>
      <c r="D44" s="81" t="s">
        <v>86</v>
      </c>
      <c r="E44" s="29" t="s">
        <v>1</v>
      </c>
      <c r="F44" s="30">
        <f t="shared" si="0"/>
        <v>1865.5413100000001</v>
      </c>
      <c r="G44" s="31">
        <f t="shared" ref="G44:K44" si="26">SUM(G45:G49)</f>
        <v>1865.5413100000001</v>
      </c>
      <c r="H44" s="31">
        <f>'[1]2021-2023'!I44</f>
        <v>0</v>
      </c>
      <c r="I44" s="31">
        <f t="shared" si="26"/>
        <v>0</v>
      </c>
      <c r="J44" s="31">
        <f t="shared" si="26"/>
        <v>0</v>
      </c>
      <c r="K44" s="32">
        <f t="shared" si="26"/>
        <v>0</v>
      </c>
      <c r="L44" s="32">
        <f t="shared" ref="L44" si="27">SUM(L45:L49)</f>
        <v>0</v>
      </c>
    </row>
    <row r="45" spans="1:13" x14ac:dyDescent="0.3">
      <c r="A45" s="134"/>
      <c r="B45" s="103"/>
      <c r="C45" s="79"/>
      <c r="D45" s="82"/>
      <c r="E45" s="33" t="s">
        <v>2</v>
      </c>
      <c r="F45" s="34">
        <f t="shared" si="0"/>
        <v>1865.5413100000001</v>
      </c>
      <c r="G45" s="35">
        <v>1865.5413100000001</v>
      </c>
      <c r="H45" s="35">
        <f>'[1]2021-2023'!I45</f>
        <v>0</v>
      </c>
      <c r="I45" s="35">
        <v>0</v>
      </c>
      <c r="J45" s="35">
        <v>0</v>
      </c>
      <c r="K45" s="36">
        <v>0</v>
      </c>
      <c r="L45" s="36">
        <v>0</v>
      </c>
    </row>
    <row r="46" spans="1:13" x14ac:dyDescent="0.3">
      <c r="A46" s="134"/>
      <c r="B46" s="103"/>
      <c r="C46" s="79"/>
      <c r="D46" s="82"/>
      <c r="E46" s="37" t="s">
        <v>75</v>
      </c>
      <c r="F46" s="34">
        <f t="shared" si="0"/>
        <v>0</v>
      </c>
      <c r="G46" s="35">
        <v>0</v>
      </c>
      <c r="H46" s="35">
        <f>'[1]2021-2023'!I46</f>
        <v>0</v>
      </c>
      <c r="I46" s="35">
        <v>0</v>
      </c>
      <c r="J46" s="35">
        <v>0</v>
      </c>
      <c r="K46" s="36">
        <v>0</v>
      </c>
      <c r="L46" s="36">
        <v>0</v>
      </c>
    </row>
    <row r="47" spans="1:13" ht="27.6" x14ac:dyDescent="0.3">
      <c r="A47" s="134"/>
      <c r="B47" s="103"/>
      <c r="C47" s="79"/>
      <c r="D47" s="82"/>
      <c r="E47" s="33" t="s">
        <v>3</v>
      </c>
      <c r="F47" s="34">
        <f t="shared" si="0"/>
        <v>0</v>
      </c>
      <c r="G47" s="35">
        <v>0</v>
      </c>
      <c r="H47" s="35">
        <f>'[1]2021-2023'!I47</f>
        <v>0</v>
      </c>
      <c r="I47" s="35">
        <v>0</v>
      </c>
      <c r="J47" s="35">
        <v>0</v>
      </c>
      <c r="K47" s="36">
        <v>0</v>
      </c>
      <c r="L47" s="36">
        <v>0</v>
      </c>
    </row>
    <row r="48" spans="1:13" x14ac:dyDescent="0.3">
      <c r="A48" s="134"/>
      <c r="B48" s="103"/>
      <c r="C48" s="79"/>
      <c r="D48" s="82"/>
      <c r="E48" s="33" t="s">
        <v>4</v>
      </c>
      <c r="F48" s="34">
        <f t="shared" si="0"/>
        <v>0</v>
      </c>
      <c r="G48" s="35">
        <v>0</v>
      </c>
      <c r="H48" s="35">
        <f>'[1]2021-2023'!I48</f>
        <v>0</v>
      </c>
      <c r="I48" s="35">
        <v>0</v>
      </c>
      <c r="J48" s="35">
        <v>0</v>
      </c>
      <c r="K48" s="36">
        <v>0</v>
      </c>
      <c r="L48" s="36">
        <v>0</v>
      </c>
    </row>
    <row r="49" spans="1:12" ht="28.2" thickBot="1" x14ac:dyDescent="0.35">
      <c r="A49" s="164"/>
      <c r="B49" s="158"/>
      <c r="C49" s="80"/>
      <c r="D49" s="83"/>
      <c r="E49" s="10" t="s">
        <v>5</v>
      </c>
      <c r="F49" s="63">
        <f t="shared" si="0"/>
        <v>0</v>
      </c>
      <c r="G49" s="64">
        <v>0</v>
      </c>
      <c r="H49" s="64">
        <f>'[1]2021-2023'!I49</f>
        <v>0</v>
      </c>
      <c r="I49" s="64">
        <v>0</v>
      </c>
      <c r="J49" s="64">
        <v>0</v>
      </c>
      <c r="K49" s="65">
        <v>0</v>
      </c>
      <c r="L49" s="65">
        <v>0</v>
      </c>
    </row>
    <row r="50" spans="1:12" ht="15" thickTop="1" x14ac:dyDescent="0.3">
      <c r="A50" s="120" t="s">
        <v>67</v>
      </c>
      <c r="B50" s="147" t="s">
        <v>68</v>
      </c>
      <c r="C50" s="105" t="s">
        <v>124</v>
      </c>
      <c r="D50" s="99" t="s">
        <v>37</v>
      </c>
      <c r="E50" s="16" t="s">
        <v>1</v>
      </c>
      <c r="F50" s="17">
        <f t="shared" si="0"/>
        <v>311275738.59955996</v>
      </c>
      <c r="G50" s="18">
        <f>SUM(G56,G92,G98,G128,G134)</f>
        <v>582258.11653999996</v>
      </c>
      <c r="H50" s="18">
        <f>'[1]2021-2023'!I50</f>
        <v>485215.25257000001</v>
      </c>
      <c r="I50" s="18">
        <f>SUM(I56,I92,I98,I128,I134)</f>
        <v>309632442.38634998</v>
      </c>
      <c r="J50" s="18">
        <f>SUM(J56,J92,J98,J128,J134)</f>
        <v>275780.67940000002</v>
      </c>
      <c r="K50" s="19">
        <f>SUM(K56,K92,K98,K128,K134)</f>
        <v>300042.16469999996</v>
      </c>
      <c r="L50" s="19">
        <f>SUM(L56,L92,L98,L128,L134)</f>
        <v>300042.16469999996</v>
      </c>
    </row>
    <row r="51" spans="1:12" x14ac:dyDescent="0.3">
      <c r="A51" s="121"/>
      <c r="B51" s="148"/>
      <c r="C51" s="106"/>
      <c r="D51" s="100"/>
      <c r="E51" s="20" t="s">
        <v>2</v>
      </c>
      <c r="F51" s="21">
        <f t="shared" si="0"/>
        <v>0</v>
      </c>
      <c r="G51" s="22">
        <f t="shared" ref="G51:G53" si="28">SUM(G57,G93,G99,G135)</f>
        <v>0</v>
      </c>
      <c r="H51" s="22">
        <f>'[1]2021-2023'!I51</f>
        <v>0</v>
      </c>
      <c r="I51" s="22">
        <f t="shared" ref="I51:K53" si="29">SUM(I57,I93,I99,I135)</f>
        <v>0</v>
      </c>
      <c r="J51" s="22">
        <f t="shared" si="29"/>
        <v>0</v>
      </c>
      <c r="K51" s="23">
        <f t="shared" si="29"/>
        <v>0</v>
      </c>
      <c r="L51" s="23">
        <f t="shared" ref="L51" si="30">SUM(L57,L93,L99,L135)</f>
        <v>0</v>
      </c>
    </row>
    <row r="52" spans="1:12" x14ac:dyDescent="0.3">
      <c r="A52" s="121"/>
      <c r="B52" s="148"/>
      <c r="C52" s="106"/>
      <c r="D52" s="100"/>
      <c r="E52" s="24" t="s">
        <v>75</v>
      </c>
      <c r="F52" s="21">
        <f t="shared" si="0"/>
        <v>101070.97786</v>
      </c>
      <c r="G52" s="22">
        <f t="shared" si="28"/>
        <v>64901.108930000002</v>
      </c>
      <c r="H52" s="22">
        <f>'[1]2021-2023'!I52</f>
        <v>36169.868929999997</v>
      </c>
      <c r="I52" s="22">
        <f t="shared" si="29"/>
        <v>0</v>
      </c>
      <c r="J52" s="22">
        <f t="shared" si="29"/>
        <v>0</v>
      </c>
      <c r="K52" s="23">
        <f t="shared" si="29"/>
        <v>0</v>
      </c>
      <c r="L52" s="23">
        <f t="shared" ref="L52" si="31">SUM(L58,L94,L100,L136)</f>
        <v>0</v>
      </c>
    </row>
    <row r="53" spans="1:12" ht="27.6" x14ac:dyDescent="0.3">
      <c r="A53" s="121"/>
      <c r="B53" s="148"/>
      <c r="C53" s="106"/>
      <c r="D53" s="100"/>
      <c r="E53" s="20" t="s">
        <v>3</v>
      </c>
      <c r="F53" s="21">
        <f t="shared" si="0"/>
        <v>9315.2520000000004</v>
      </c>
      <c r="G53" s="22">
        <f t="shared" si="28"/>
        <v>1853.172</v>
      </c>
      <c r="H53" s="22">
        <f>'[1]2021-2023'!I53</f>
        <v>1852.452</v>
      </c>
      <c r="I53" s="22">
        <f t="shared" si="29"/>
        <v>1869.876</v>
      </c>
      <c r="J53" s="22">
        <f t="shared" si="29"/>
        <v>1869.876</v>
      </c>
      <c r="K53" s="23">
        <f t="shared" si="29"/>
        <v>1869.876</v>
      </c>
      <c r="L53" s="23">
        <f t="shared" ref="L53" si="32">SUM(L59,L95,L101,L137)</f>
        <v>1869.876</v>
      </c>
    </row>
    <row r="54" spans="1:12" x14ac:dyDescent="0.3">
      <c r="A54" s="121"/>
      <c r="B54" s="148"/>
      <c r="C54" s="106"/>
      <c r="D54" s="100"/>
      <c r="E54" s="20" t="s">
        <v>4</v>
      </c>
      <c r="F54" s="21">
        <f t="shared" si="0"/>
        <v>311165352.36969995</v>
      </c>
      <c r="G54" s="22">
        <f>SUM(G60,G96,G102,G132,G138)</f>
        <v>515503.83560999995</v>
      </c>
      <c r="H54" s="22">
        <f>'[1]2021-2023'!I54</f>
        <v>447192.93164000002</v>
      </c>
      <c r="I54" s="22">
        <f>SUM(I60,I96,I102,I132,I138)</f>
        <v>309630572.51034999</v>
      </c>
      <c r="J54" s="22">
        <f>SUM(J60,J96,J102,J132,J138)</f>
        <v>273910.80340000003</v>
      </c>
      <c r="K54" s="23">
        <f>SUM(K60,K96,K102,K132,K138)</f>
        <v>298172.28869999998</v>
      </c>
      <c r="L54" s="23">
        <f>SUM(L60,L96,L102,L132,L138)</f>
        <v>298172.28869999998</v>
      </c>
    </row>
    <row r="55" spans="1:12" ht="28.2" thickBot="1" x14ac:dyDescent="0.35">
      <c r="A55" s="122"/>
      <c r="B55" s="149"/>
      <c r="C55" s="107"/>
      <c r="D55" s="101"/>
      <c r="E55" s="25" t="s">
        <v>5</v>
      </c>
      <c r="F55" s="26">
        <f t="shared" si="0"/>
        <v>0</v>
      </c>
      <c r="G55" s="27">
        <f>SUM(G61,G97,G103,G139)</f>
        <v>0</v>
      </c>
      <c r="H55" s="27">
        <f>'[1]2021-2023'!I55</f>
        <v>0</v>
      </c>
      <c r="I55" s="27">
        <f>SUM(I61,I97,I103,I139)</f>
        <v>0</v>
      </c>
      <c r="J55" s="27">
        <f>SUM(J61,J97,J103,J139)</f>
        <v>0</v>
      </c>
      <c r="K55" s="28">
        <f>SUM(K61,K97,K103,K139)</f>
        <v>0</v>
      </c>
      <c r="L55" s="28">
        <f t="shared" ref="L55" si="33">SUM(L61,L97,L103,L139)</f>
        <v>0</v>
      </c>
    </row>
    <row r="56" spans="1:12" x14ac:dyDescent="0.3">
      <c r="A56" s="113" t="s">
        <v>20</v>
      </c>
      <c r="B56" s="115" t="s">
        <v>34</v>
      </c>
      <c r="C56" s="160" t="s">
        <v>124</v>
      </c>
      <c r="D56" s="156" t="s">
        <v>37</v>
      </c>
      <c r="E56" s="29" t="s">
        <v>1</v>
      </c>
      <c r="F56" s="30">
        <f t="shared" si="0"/>
        <v>310164736.7834</v>
      </c>
      <c r="G56" s="31">
        <f t="shared" ref="G56:K61" si="34">SUM(G62,G68,G74,G80,G86)</f>
        <v>117197.19911</v>
      </c>
      <c r="H56" s="31">
        <f>'[1]2021-2023'!I56</f>
        <v>54952.092119999994</v>
      </c>
      <c r="I56" s="31">
        <f t="shared" si="34"/>
        <v>309500902.10655999</v>
      </c>
      <c r="J56" s="31">
        <f t="shared" si="34"/>
        <v>233641.59304000001</v>
      </c>
      <c r="K56" s="32">
        <f t="shared" si="34"/>
        <v>258043.79256999999</v>
      </c>
      <c r="L56" s="32">
        <f t="shared" ref="L56" si="35">SUM(L62,L68,L74,L80,L86)</f>
        <v>258043.79256999999</v>
      </c>
    </row>
    <row r="57" spans="1:12" x14ac:dyDescent="0.3">
      <c r="A57" s="114"/>
      <c r="B57" s="116"/>
      <c r="C57" s="161"/>
      <c r="D57" s="157"/>
      <c r="E57" s="33" t="s">
        <v>2</v>
      </c>
      <c r="F57" s="34">
        <f t="shared" si="0"/>
        <v>0</v>
      </c>
      <c r="G57" s="35">
        <f t="shared" ref="G57:G61" si="36">SUM(G63,G69,G75,G81,G87)</f>
        <v>0</v>
      </c>
      <c r="H57" s="35">
        <f>'[1]2021-2023'!I57</f>
        <v>0</v>
      </c>
      <c r="I57" s="35">
        <f t="shared" si="34"/>
        <v>0</v>
      </c>
      <c r="J57" s="35">
        <f t="shared" si="34"/>
        <v>0</v>
      </c>
      <c r="K57" s="36">
        <f t="shared" si="34"/>
        <v>0</v>
      </c>
      <c r="L57" s="36">
        <f t="shared" ref="L57" si="37">SUM(L63,L69,L75,L81,L87)</f>
        <v>0</v>
      </c>
    </row>
    <row r="58" spans="1:12" x14ac:dyDescent="0.3">
      <c r="A58" s="114"/>
      <c r="B58" s="116"/>
      <c r="C58" s="161"/>
      <c r="D58" s="157"/>
      <c r="E58" s="37" t="s">
        <v>75</v>
      </c>
      <c r="F58" s="34">
        <f t="shared" si="0"/>
        <v>101070.97786</v>
      </c>
      <c r="G58" s="35">
        <f t="shared" si="36"/>
        <v>64901.108930000002</v>
      </c>
      <c r="H58" s="35">
        <f>'[1]2021-2023'!I58</f>
        <v>36169.868929999997</v>
      </c>
      <c r="I58" s="35">
        <f t="shared" si="34"/>
        <v>0</v>
      </c>
      <c r="J58" s="35">
        <f t="shared" si="34"/>
        <v>0</v>
      </c>
      <c r="K58" s="36">
        <f t="shared" si="34"/>
        <v>0</v>
      </c>
      <c r="L58" s="36">
        <f t="shared" ref="L58" si="38">SUM(L64,L70,L76,L82,L88)</f>
        <v>0</v>
      </c>
    </row>
    <row r="59" spans="1:12" ht="27.6" x14ac:dyDescent="0.3">
      <c r="A59" s="114"/>
      <c r="B59" s="116"/>
      <c r="C59" s="161"/>
      <c r="D59" s="157"/>
      <c r="E59" s="33" t="s">
        <v>3</v>
      </c>
      <c r="F59" s="34">
        <f t="shared" si="0"/>
        <v>9315.2520000000004</v>
      </c>
      <c r="G59" s="35">
        <f t="shared" si="36"/>
        <v>1853.172</v>
      </c>
      <c r="H59" s="35">
        <f>'[1]2021-2023'!I59</f>
        <v>1852.452</v>
      </c>
      <c r="I59" s="35">
        <f t="shared" si="34"/>
        <v>1869.876</v>
      </c>
      <c r="J59" s="35">
        <f t="shared" si="34"/>
        <v>1869.876</v>
      </c>
      <c r="K59" s="36">
        <f t="shared" si="34"/>
        <v>1869.876</v>
      </c>
      <c r="L59" s="36">
        <f t="shared" ref="L59" si="39">SUM(L65,L71,L77,L83,L89)</f>
        <v>1869.876</v>
      </c>
    </row>
    <row r="60" spans="1:12" x14ac:dyDescent="0.3">
      <c r="A60" s="114"/>
      <c r="B60" s="116"/>
      <c r="C60" s="161"/>
      <c r="D60" s="157"/>
      <c r="E60" s="33" t="s">
        <v>4</v>
      </c>
      <c r="F60" s="34">
        <f t="shared" si="0"/>
        <v>310054350.55353999</v>
      </c>
      <c r="G60" s="35">
        <f t="shared" si="36"/>
        <v>50442.918179999993</v>
      </c>
      <c r="H60" s="35">
        <f>'[1]2021-2023'!I60</f>
        <v>16929.771189999999</v>
      </c>
      <c r="I60" s="35">
        <f t="shared" si="34"/>
        <v>309499032.23056</v>
      </c>
      <c r="J60" s="35">
        <f t="shared" si="34"/>
        <v>231771.71704000002</v>
      </c>
      <c r="K60" s="36">
        <f t="shared" si="34"/>
        <v>256173.91657</v>
      </c>
      <c r="L60" s="36">
        <f t="shared" ref="L60" si="40">SUM(L66,L72,L78,L84,L90)</f>
        <v>256173.91657</v>
      </c>
    </row>
    <row r="61" spans="1:12" ht="27.6" x14ac:dyDescent="0.3">
      <c r="A61" s="114"/>
      <c r="B61" s="116"/>
      <c r="C61" s="161"/>
      <c r="D61" s="157"/>
      <c r="E61" s="38" t="s">
        <v>5</v>
      </c>
      <c r="F61" s="39">
        <f t="shared" si="0"/>
        <v>0</v>
      </c>
      <c r="G61" s="40">
        <f t="shared" si="36"/>
        <v>0</v>
      </c>
      <c r="H61" s="40">
        <f>'[1]2021-2023'!I61</f>
        <v>0</v>
      </c>
      <c r="I61" s="40">
        <f t="shared" si="34"/>
        <v>0</v>
      </c>
      <c r="J61" s="40">
        <f t="shared" si="34"/>
        <v>0</v>
      </c>
      <c r="K61" s="41">
        <f t="shared" si="34"/>
        <v>0</v>
      </c>
      <c r="L61" s="41">
        <f t="shared" ref="L61" si="41">SUM(L67,L73,L79,L85,L91)</f>
        <v>0</v>
      </c>
    </row>
    <row r="62" spans="1:12" x14ac:dyDescent="0.3">
      <c r="A62" s="163" t="s">
        <v>21</v>
      </c>
      <c r="B62" s="123" t="s">
        <v>113</v>
      </c>
      <c r="C62" s="161" t="s">
        <v>124</v>
      </c>
      <c r="D62" s="155" t="s">
        <v>37</v>
      </c>
      <c r="E62" s="42" t="s">
        <v>1</v>
      </c>
      <c r="F62" s="43">
        <f t="shared" si="0"/>
        <v>309963607.12181002</v>
      </c>
      <c r="G62" s="44">
        <f t="shared" ref="G62:K62" si="42">SUM(G63:G67)</f>
        <v>6551.1213799999996</v>
      </c>
      <c r="H62" s="44">
        <f>'[1]2021-2023'!I62</f>
        <v>3838.2228100000002</v>
      </c>
      <c r="I62" s="44">
        <f t="shared" si="42"/>
        <v>309465272.14401001</v>
      </c>
      <c r="J62" s="44">
        <f t="shared" si="42"/>
        <v>231771.71704000002</v>
      </c>
      <c r="K62" s="45">
        <f t="shared" si="42"/>
        <v>256173.91657</v>
      </c>
      <c r="L62" s="45">
        <f t="shared" ref="L62" si="43">SUM(L63:L67)</f>
        <v>256173.91657</v>
      </c>
    </row>
    <row r="63" spans="1:12" x14ac:dyDescent="0.3">
      <c r="A63" s="163"/>
      <c r="B63" s="123"/>
      <c r="C63" s="162"/>
      <c r="D63" s="155"/>
      <c r="E63" s="46" t="s">
        <v>2</v>
      </c>
      <c r="F63" s="47">
        <f t="shared" si="0"/>
        <v>0</v>
      </c>
      <c r="G63" s="48">
        <v>0</v>
      </c>
      <c r="H63" s="48">
        <f>'[1]2021-2023'!I63</f>
        <v>0</v>
      </c>
      <c r="I63" s="48">
        <v>0</v>
      </c>
      <c r="J63" s="48">
        <v>0</v>
      </c>
      <c r="K63" s="49">
        <v>0</v>
      </c>
      <c r="L63" s="49">
        <v>0</v>
      </c>
    </row>
    <row r="64" spans="1:12" x14ac:dyDescent="0.3">
      <c r="A64" s="163"/>
      <c r="B64" s="123"/>
      <c r="C64" s="162"/>
      <c r="D64" s="155"/>
      <c r="E64" s="50" t="s">
        <v>75</v>
      </c>
      <c r="F64" s="47">
        <f t="shared" si="0"/>
        <v>0</v>
      </c>
      <c r="G64" s="48">
        <v>0</v>
      </c>
      <c r="H64" s="48">
        <f>'[1]2021-2023'!I64</f>
        <v>0</v>
      </c>
      <c r="I64" s="48">
        <v>0</v>
      </c>
      <c r="J64" s="48">
        <v>0</v>
      </c>
      <c r="K64" s="49">
        <v>0</v>
      </c>
      <c r="L64" s="49">
        <v>0</v>
      </c>
    </row>
    <row r="65" spans="1:13" ht="27.6" x14ac:dyDescent="0.3">
      <c r="A65" s="163"/>
      <c r="B65" s="123"/>
      <c r="C65" s="162"/>
      <c r="D65" s="155"/>
      <c r="E65" s="46" t="s">
        <v>3</v>
      </c>
      <c r="F65" s="47">
        <f t="shared" si="0"/>
        <v>0</v>
      </c>
      <c r="G65" s="48">
        <v>0</v>
      </c>
      <c r="H65" s="48">
        <f>'[1]2021-2023'!I65</f>
        <v>0</v>
      </c>
      <c r="I65" s="48">
        <v>0</v>
      </c>
      <c r="J65" s="48">
        <v>0</v>
      </c>
      <c r="K65" s="49">
        <v>0</v>
      </c>
      <c r="L65" s="49">
        <v>0</v>
      </c>
    </row>
    <row r="66" spans="1:13" x14ac:dyDescent="0.3">
      <c r="A66" s="163"/>
      <c r="B66" s="123"/>
      <c r="C66" s="162"/>
      <c r="D66" s="155"/>
      <c r="E66" s="46" t="s">
        <v>4</v>
      </c>
      <c r="F66" s="47">
        <f t="shared" si="0"/>
        <v>309963607.12181002</v>
      </c>
      <c r="G66" s="48">
        <f>6299.065+317.02246-6616.08746+6551.12138</f>
        <v>6551.1213799999996</v>
      </c>
      <c r="H66" s="48">
        <f>'[1]2021-2023'!I66</f>
        <v>3838.2228100000002</v>
      </c>
      <c r="I66" s="48">
        <f>309436698.45+28573.69401</f>
        <v>309465272.14401001</v>
      </c>
      <c r="J66" s="48">
        <v>231771.71704000002</v>
      </c>
      <c r="K66" s="49">
        <v>256173.91657</v>
      </c>
      <c r="L66" s="49">
        <v>256173.91657</v>
      </c>
      <c r="M66" s="3"/>
    </row>
    <row r="67" spans="1:13" ht="27.6" x14ac:dyDescent="0.3">
      <c r="A67" s="163"/>
      <c r="B67" s="123"/>
      <c r="C67" s="162"/>
      <c r="D67" s="155"/>
      <c r="E67" s="51" t="s">
        <v>5</v>
      </c>
      <c r="F67" s="52">
        <f t="shared" si="0"/>
        <v>0</v>
      </c>
      <c r="G67" s="53">
        <v>0</v>
      </c>
      <c r="H67" s="53">
        <f>'[1]2021-2023'!I67</f>
        <v>0</v>
      </c>
      <c r="I67" s="53">
        <v>0</v>
      </c>
      <c r="J67" s="53">
        <v>0</v>
      </c>
      <c r="K67" s="54">
        <v>0</v>
      </c>
      <c r="L67" s="54">
        <v>0</v>
      </c>
    </row>
    <row r="68" spans="1:13" x14ac:dyDescent="0.3">
      <c r="A68" s="143" t="s">
        <v>23</v>
      </c>
      <c r="B68" s="84" t="s">
        <v>105</v>
      </c>
      <c r="C68" s="87" t="s">
        <v>119</v>
      </c>
      <c r="D68" s="90" t="s">
        <v>12</v>
      </c>
      <c r="E68" s="42" t="s">
        <v>1</v>
      </c>
      <c r="F68" s="43">
        <f t="shared" si="0"/>
        <v>101176.21002</v>
      </c>
      <c r="G68" s="44">
        <f t="shared" ref="G68" si="44">SUM(G69:G73)</f>
        <v>64966.07501</v>
      </c>
      <c r="H68" s="44">
        <f>'[1]2021-2023'!I68</f>
        <v>36210.135009999998</v>
      </c>
      <c r="I68" s="44">
        <f t="shared" ref="I68" si="45">SUM(I69:I73)</f>
        <v>0</v>
      </c>
      <c r="J68" s="44">
        <f t="shared" ref="J68:K68" si="46">SUM(J69:J73)</f>
        <v>0</v>
      </c>
      <c r="K68" s="45">
        <f t="shared" si="46"/>
        <v>0</v>
      </c>
      <c r="L68" s="45">
        <f t="shared" ref="L68" si="47">SUM(L69:L73)</f>
        <v>0</v>
      </c>
    </row>
    <row r="69" spans="1:13" x14ac:dyDescent="0.3">
      <c r="A69" s="144"/>
      <c r="B69" s="85"/>
      <c r="C69" s="88"/>
      <c r="D69" s="91"/>
      <c r="E69" s="46" t="s">
        <v>2</v>
      </c>
      <c r="F69" s="47">
        <f t="shared" si="0"/>
        <v>0</v>
      </c>
      <c r="G69" s="48">
        <v>0</v>
      </c>
      <c r="H69" s="48">
        <f>'[1]2021-2023'!I69</f>
        <v>0</v>
      </c>
      <c r="I69" s="48">
        <v>0</v>
      </c>
      <c r="J69" s="48">
        <v>0</v>
      </c>
      <c r="K69" s="49">
        <v>0</v>
      </c>
      <c r="L69" s="49">
        <v>0</v>
      </c>
    </row>
    <row r="70" spans="1:13" x14ac:dyDescent="0.3">
      <c r="A70" s="144"/>
      <c r="B70" s="85"/>
      <c r="C70" s="88"/>
      <c r="D70" s="91"/>
      <c r="E70" s="50" t="s">
        <v>75</v>
      </c>
      <c r="F70" s="47">
        <f t="shared" si="0"/>
        <v>101070.97786</v>
      </c>
      <c r="G70" s="48">
        <v>64901.108930000002</v>
      </c>
      <c r="H70" s="48">
        <f>'[1]2021-2023'!I70</f>
        <v>36169.868929999997</v>
      </c>
      <c r="I70" s="48">
        <v>0</v>
      </c>
      <c r="J70" s="48">
        <v>0</v>
      </c>
      <c r="K70" s="49">
        <v>0</v>
      </c>
      <c r="L70" s="49">
        <v>0</v>
      </c>
    </row>
    <row r="71" spans="1:13" ht="27.6" x14ac:dyDescent="0.3">
      <c r="A71" s="144"/>
      <c r="B71" s="85"/>
      <c r="C71" s="88"/>
      <c r="D71" s="91"/>
      <c r="E71" s="46" t="s">
        <v>3</v>
      </c>
      <c r="F71" s="47">
        <f t="shared" si="0"/>
        <v>0</v>
      </c>
      <c r="G71" s="48">
        <v>0</v>
      </c>
      <c r="H71" s="48">
        <f>'[1]2021-2023'!I71</f>
        <v>0</v>
      </c>
      <c r="I71" s="48">
        <v>0</v>
      </c>
      <c r="J71" s="48">
        <v>0</v>
      </c>
      <c r="K71" s="49">
        <v>0</v>
      </c>
      <c r="L71" s="49">
        <v>0</v>
      </c>
    </row>
    <row r="72" spans="1:13" x14ac:dyDescent="0.3">
      <c r="A72" s="144"/>
      <c r="B72" s="85"/>
      <c r="C72" s="88"/>
      <c r="D72" s="91"/>
      <c r="E72" s="46" t="s">
        <v>4</v>
      </c>
      <c r="F72" s="47">
        <f t="shared" ref="F72:F135" si="48">SUM(G72:K72)</f>
        <v>105.23216000000015</v>
      </c>
      <c r="G72" s="48">
        <f>69.43319+992.03681-1061.47+6616.08746-6551.12138</f>
        <v>64.966080000000147</v>
      </c>
      <c r="H72" s="48">
        <f>'[1]2021-2023'!I72</f>
        <v>40.266080000000002</v>
      </c>
      <c r="I72" s="48">
        <v>0</v>
      </c>
      <c r="J72" s="48">
        <v>0</v>
      </c>
      <c r="K72" s="49">
        <v>0</v>
      </c>
      <c r="L72" s="49">
        <v>0</v>
      </c>
    </row>
    <row r="73" spans="1:13" ht="27.6" x14ac:dyDescent="0.3">
      <c r="A73" s="154"/>
      <c r="B73" s="86"/>
      <c r="C73" s="89"/>
      <c r="D73" s="92"/>
      <c r="E73" s="51" t="s">
        <v>5</v>
      </c>
      <c r="F73" s="52">
        <f t="shared" si="48"/>
        <v>0</v>
      </c>
      <c r="G73" s="53">
        <v>0</v>
      </c>
      <c r="H73" s="53">
        <f>'[1]2021-2023'!I73</f>
        <v>0</v>
      </c>
      <c r="I73" s="53">
        <v>0</v>
      </c>
      <c r="J73" s="53">
        <v>0</v>
      </c>
      <c r="K73" s="54">
        <v>0</v>
      </c>
      <c r="L73" s="54">
        <v>0</v>
      </c>
    </row>
    <row r="74" spans="1:13" x14ac:dyDescent="0.3">
      <c r="A74" s="143" t="s">
        <v>64</v>
      </c>
      <c r="B74" s="84" t="s">
        <v>22</v>
      </c>
      <c r="C74" s="87" t="s">
        <v>125</v>
      </c>
      <c r="D74" s="90" t="s">
        <v>12</v>
      </c>
      <c r="E74" s="42" t="s">
        <v>1</v>
      </c>
      <c r="F74" s="43">
        <f t="shared" si="48"/>
        <v>4033.1649000000002</v>
      </c>
      <c r="G74" s="44">
        <f t="shared" ref="G74:K74" si="49">SUM(G75:G79)</f>
        <v>1061.47</v>
      </c>
      <c r="H74" s="44">
        <f>'[1]2021-2023'!I74</f>
        <v>1791.5763999999999</v>
      </c>
      <c r="I74" s="44">
        <f t="shared" si="49"/>
        <v>1180.1185</v>
      </c>
      <c r="J74" s="44">
        <f t="shared" si="49"/>
        <v>0</v>
      </c>
      <c r="K74" s="45">
        <f t="shared" si="49"/>
        <v>0</v>
      </c>
      <c r="L74" s="45">
        <f t="shared" ref="L74" si="50">SUM(L75:L79)</f>
        <v>0</v>
      </c>
    </row>
    <row r="75" spans="1:13" x14ac:dyDescent="0.3">
      <c r="A75" s="144"/>
      <c r="B75" s="85"/>
      <c r="C75" s="88"/>
      <c r="D75" s="91"/>
      <c r="E75" s="46" t="s">
        <v>2</v>
      </c>
      <c r="F75" s="47">
        <f t="shared" si="48"/>
        <v>0</v>
      </c>
      <c r="G75" s="48">
        <v>0</v>
      </c>
      <c r="H75" s="48">
        <f>'[1]2021-2023'!I75</f>
        <v>0</v>
      </c>
      <c r="I75" s="48">
        <v>0</v>
      </c>
      <c r="J75" s="48">
        <v>0</v>
      </c>
      <c r="K75" s="49">
        <v>0</v>
      </c>
      <c r="L75" s="49">
        <v>0</v>
      </c>
    </row>
    <row r="76" spans="1:13" x14ac:dyDescent="0.3">
      <c r="A76" s="144"/>
      <c r="B76" s="85"/>
      <c r="C76" s="88"/>
      <c r="D76" s="91"/>
      <c r="E76" s="50" t="s">
        <v>75</v>
      </c>
      <c r="F76" s="47">
        <f t="shared" si="48"/>
        <v>0</v>
      </c>
      <c r="G76" s="48">
        <v>0</v>
      </c>
      <c r="H76" s="48">
        <f>'[1]2021-2023'!I76</f>
        <v>0</v>
      </c>
      <c r="I76" s="48">
        <v>0</v>
      </c>
      <c r="J76" s="48">
        <v>0</v>
      </c>
      <c r="K76" s="49">
        <v>0</v>
      </c>
      <c r="L76" s="49">
        <v>0</v>
      </c>
    </row>
    <row r="77" spans="1:13" ht="27.6" x14ac:dyDescent="0.3">
      <c r="A77" s="144"/>
      <c r="B77" s="85"/>
      <c r="C77" s="88"/>
      <c r="D77" s="91"/>
      <c r="E77" s="46" t="s">
        <v>3</v>
      </c>
      <c r="F77" s="47">
        <f t="shared" si="48"/>
        <v>0</v>
      </c>
      <c r="G77" s="48">
        <v>0</v>
      </c>
      <c r="H77" s="48">
        <f>'[1]2021-2023'!I77</f>
        <v>0</v>
      </c>
      <c r="I77" s="48">
        <v>0</v>
      </c>
      <c r="J77" s="48">
        <v>0</v>
      </c>
      <c r="K77" s="49">
        <v>0</v>
      </c>
      <c r="L77" s="49">
        <v>0</v>
      </c>
    </row>
    <row r="78" spans="1:13" x14ac:dyDescent="0.3">
      <c r="A78" s="144"/>
      <c r="B78" s="85"/>
      <c r="C78" s="88"/>
      <c r="D78" s="91"/>
      <c r="E78" s="46" t="s">
        <v>4</v>
      </c>
      <c r="F78" s="47">
        <f t="shared" si="48"/>
        <v>4033.1649000000002</v>
      </c>
      <c r="G78" s="48">
        <f>2031.47-2031.47+1061.47</f>
        <v>1061.47</v>
      </c>
      <c r="H78" s="48">
        <f>'[1]2021-2023'!I78</f>
        <v>1791.5763999999999</v>
      </c>
      <c r="I78" s="48">
        <f>590.8585+589.26</f>
        <v>1180.1185</v>
      </c>
      <c r="J78" s="48">
        <v>0</v>
      </c>
      <c r="K78" s="49">
        <v>0</v>
      </c>
      <c r="L78" s="49">
        <v>0</v>
      </c>
    </row>
    <row r="79" spans="1:13" ht="27.6" x14ac:dyDescent="0.3">
      <c r="A79" s="154"/>
      <c r="B79" s="86"/>
      <c r="C79" s="89"/>
      <c r="D79" s="92"/>
      <c r="E79" s="51" t="s">
        <v>5</v>
      </c>
      <c r="F79" s="52">
        <f t="shared" si="48"/>
        <v>0</v>
      </c>
      <c r="G79" s="53">
        <v>0</v>
      </c>
      <c r="H79" s="53">
        <f>'[1]2021-2023'!I79</f>
        <v>0</v>
      </c>
      <c r="I79" s="53">
        <v>0</v>
      </c>
      <c r="J79" s="53">
        <v>0</v>
      </c>
      <c r="K79" s="54">
        <v>0</v>
      </c>
      <c r="L79" s="54">
        <v>0</v>
      </c>
    </row>
    <row r="80" spans="1:13" x14ac:dyDescent="0.3">
      <c r="A80" s="143" t="s">
        <v>24</v>
      </c>
      <c r="B80" s="84" t="s">
        <v>41</v>
      </c>
      <c r="C80" s="109" t="s">
        <v>124</v>
      </c>
      <c r="D80" s="90" t="s">
        <v>12</v>
      </c>
      <c r="E80" s="42" t="s">
        <v>1</v>
      </c>
      <c r="F80" s="43">
        <f t="shared" si="48"/>
        <v>9315.2520000000004</v>
      </c>
      <c r="G80" s="44">
        <f t="shared" ref="G80:K80" si="51">SUM(G81:G85)</f>
        <v>1853.172</v>
      </c>
      <c r="H80" s="44">
        <f>'[1]2021-2023'!I80</f>
        <v>1852.452</v>
      </c>
      <c r="I80" s="44">
        <f t="shared" si="51"/>
        <v>1869.876</v>
      </c>
      <c r="J80" s="44">
        <f t="shared" si="51"/>
        <v>1869.876</v>
      </c>
      <c r="K80" s="45">
        <f t="shared" si="51"/>
        <v>1869.876</v>
      </c>
      <c r="L80" s="45">
        <f t="shared" ref="L80" si="52">SUM(L81:L85)</f>
        <v>1869.876</v>
      </c>
    </row>
    <row r="81" spans="1:13" x14ac:dyDescent="0.3">
      <c r="A81" s="144"/>
      <c r="B81" s="85"/>
      <c r="C81" s="110"/>
      <c r="D81" s="91"/>
      <c r="E81" s="46" t="s">
        <v>2</v>
      </c>
      <c r="F81" s="47">
        <f t="shared" si="48"/>
        <v>0</v>
      </c>
      <c r="G81" s="48">
        <v>0</v>
      </c>
      <c r="H81" s="48">
        <f>'[1]2021-2023'!I81</f>
        <v>0</v>
      </c>
      <c r="I81" s="48">
        <v>0</v>
      </c>
      <c r="J81" s="48">
        <v>0</v>
      </c>
      <c r="K81" s="49">
        <v>0</v>
      </c>
      <c r="L81" s="49">
        <v>0</v>
      </c>
    </row>
    <row r="82" spans="1:13" x14ac:dyDescent="0.3">
      <c r="A82" s="144"/>
      <c r="B82" s="85"/>
      <c r="C82" s="110"/>
      <c r="D82" s="91"/>
      <c r="E82" s="50" t="s">
        <v>75</v>
      </c>
      <c r="F82" s="47">
        <f t="shared" si="48"/>
        <v>0</v>
      </c>
      <c r="G82" s="48">
        <v>0</v>
      </c>
      <c r="H82" s="48">
        <f>'[1]2021-2023'!I82</f>
        <v>0</v>
      </c>
      <c r="I82" s="48">
        <v>0</v>
      </c>
      <c r="J82" s="48">
        <v>0</v>
      </c>
      <c r="K82" s="49">
        <v>0</v>
      </c>
      <c r="L82" s="49">
        <v>0</v>
      </c>
    </row>
    <row r="83" spans="1:13" ht="28.5" customHeight="1" x14ac:dyDescent="0.3">
      <c r="A83" s="144"/>
      <c r="B83" s="85"/>
      <c r="C83" s="110"/>
      <c r="D83" s="91"/>
      <c r="E83" s="46" t="s">
        <v>3</v>
      </c>
      <c r="F83" s="47">
        <f t="shared" si="48"/>
        <v>9315.2520000000004</v>
      </c>
      <c r="G83" s="48">
        <v>1853.172</v>
      </c>
      <c r="H83" s="48">
        <f>'[1]2021-2023'!I83</f>
        <v>1852.452</v>
      </c>
      <c r="I83" s="48">
        <v>1869.876</v>
      </c>
      <c r="J83" s="48">
        <v>1869.876</v>
      </c>
      <c r="K83" s="49">
        <v>1869.876</v>
      </c>
      <c r="L83" s="49">
        <v>1869.876</v>
      </c>
    </row>
    <row r="84" spans="1:13" hidden="1" x14ac:dyDescent="0.3">
      <c r="A84" s="144"/>
      <c r="B84" s="85"/>
      <c r="C84" s="110"/>
      <c r="D84" s="91"/>
      <c r="E84" s="46" t="s">
        <v>4</v>
      </c>
      <c r="F84" s="47">
        <f t="shared" si="48"/>
        <v>0</v>
      </c>
      <c r="G84" s="48">
        <v>0</v>
      </c>
      <c r="H84" s="48">
        <f>'[1]2021-2023'!I84</f>
        <v>0</v>
      </c>
      <c r="I84" s="48">
        <v>0</v>
      </c>
      <c r="J84" s="48">
        <v>0</v>
      </c>
      <c r="K84" s="49">
        <v>0</v>
      </c>
      <c r="L84" s="49">
        <v>0</v>
      </c>
    </row>
    <row r="85" spans="1:13" ht="27.6" hidden="1" x14ac:dyDescent="0.3">
      <c r="A85" s="154"/>
      <c r="B85" s="86"/>
      <c r="C85" s="111"/>
      <c r="D85" s="92"/>
      <c r="E85" s="51" t="s">
        <v>5</v>
      </c>
      <c r="F85" s="52">
        <f t="shared" si="48"/>
        <v>0</v>
      </c>
      <c r="G85" s="53">
        <v>0</v>
      </c>
      <c r="H85" s="53">
        <f>'[1]2021-2023'!I85</f>
        <v>0</v>
      </c>
      <c r="I85" s="53">
        <v>0</v>
      </c>
      <c r="J85" s="53">
        <v>0</v>
      </c>
      <c r="K85" s="54">
        <v>0</v>
      </c>
      <c r="L85" s="54">
        <v>0</v>
      </c>
    </row>
    <row r="86" spans="1:13" x14ac:dyDescent="0.3">
      <c r="A86" s="143" t="s">
        <v>106</v>
      </c>
      <c r="B86" s="84" t="s">
        <v>25</v>
      </c>
      <c r="C86" s="87" t="s">
        <v>125</v>
      </c>
      <c r="D86" s="90" t="s">
        <v>12</v>
      </c>
      <c r="E86" s="42" t="s">
        <v>1</v>
      </c>
      <c r="F86" s="43">
        <f t="shared" si="48"/>
        <v>86605.034669999994</v>
      </c>
      <c r="G86" s="44">
        <f t="shared" ref="G86:I86" si="53">SUM(G87:G91)</f>
        <v>42765.360719999997</v>
      </c>
      <c r="H86" s="44">
        <f>'[1]2021-2023'!I86</f>
        <v>11259.705899999999</v>
      </c>
      <c r="I86" s="44">
        <f t="shared" si="53"/>
        <v>32579.968049999999</v>
      </c>
      <c r="J86" s="44">
        <f t="shared" ref="J86:K86" si="54">SUM(J87:J91)</f>
        <v>0</v>
      </c>
      <c r="K86" s="45">
        <f t="shared" si="54"/>
        <v>0</v>
      </c>
      <c r="L86" s="45">
        <f t="shared" ref="L86" si="55">SUM(L87:L91)</f>
        <v>0</v>
      </c>
    </row>
    <row r="87" spans="1:13" x14ac:dyDescent="0.3">
      <c r="A87" s="144"/>
      <c r="B87" s="85"/>
      <c r="C87" s="88"/>
      <c r="D87" s="91"/>
      <c r="E87" s="46" t="s">
        <v>2</v>
      </c>
      <c r="F87" s="47">
        <f t="shared" si="48"/>
        <v>0</v>
      </c>
      <c r="G87" s="48">
        <v>0</v>
      </c>
      <c r="H87" s="48">
        <f>'[1]2021-2023'!I87</f>
        <v>0</v>
      </c>
      <c r="I87" s="48">
        <v>0</v>
      </c>
      <c r="J87" s="48">
        <v>0</v>
      </c>
      <c r="K87" s="49">
        <v>0</v>
      </c>
      <c r="L87" s="49">
        <v>0</v>
      </c>
    </row>
    <row r="88" spans="1:13" x14ac:dyDescent="0.3">
      <c r="A88" s="144"/>
      <c r="B88" s="85"/>
      <c r="C88" s="88"/>
      <c r="D88" s="91"/>
      <c r="E88" s="50" t="s">
        <v>75</v>
      </c>
      <c r="F88" s="47">
        <f t="shared" si="48"/>
        <v>0</v>
      </c>
      <c r="G88" s="48">
        <v>0</v>
      </c>
      <c r="H88" s="48">
        <f>'[1]2021-2023'!I88</f>
        <v>0</v>
      </c>
      <c r="I88" s="48">
        <v>0</v>
      </c>
      <c r="J88" s="48">
        <v>0</v>
      </c>
      <c r="K88" s="49">
        <v>0</v>
      </c>
      <c r="L88" s="49">
        <v>0</v>
      </c>
    </row>
    <row r="89" spans="1:13" ht="27.6" x14ac:dyDescent="0.3">
      <c r="A89" s="144"/>
      <c r="B89" s="85" t="s">
        <v>9</v>
      </c>
      <c r="C89" s="88"/>
      <c r="D89" s="91"/>
      <c r="E89" s="46" t="s">
        <v>3</v>
      </c>
      <c r="F89" s="47">
        <f t="shared" si="48"/>
        <v>0</v>
      </c>
      <c r="G89" s="48">
        <v>0</v>
      </c>
      <c r="H89" s="48">
        <f>'[1]2021-2023'!I89</f>
        <v>0</v>
      </c>
      <c r="I89" s="48">
        <v>0</v>
      </c>
      <c r="J89" s="48">
        <v>0</v>
      </c>
      <c r="K89" s="49">
        <v>0</v>
      </c>
      <c r="L89" s="49">
        <v>0</v>
      </c>
    </row>
    <row r="90" spans="1:13" x14ac:dyDescent="0.3">
      <c r="A90" s="144"/>
      <c r="B90" s="85"/>
      <c r="C90" s="88"/>
      <c r="D90" s="91"/>
      <c r="E90" s="46" t="s">
        <v>4</v>
      </c>
      <c r="F90" s="47">
        <f t="shared" si="48"/>
        <v>86605.034669999994</v>
      </c>
      <c r="G90" s="48">
        <v>42765.360719999997</v>
      </c>
      <c r="H90" s="48">
        <f>'[1]2021-2023'!I90</f>
        <v>11259.705899999999</v>
      </c>
      <c r="I90" s="48">
        <f>27220.96805+5359</f>
        <v>32579.968049999999</v>
      </c>
      <c r="J90" s="48">
        <v>0</v>
      </c>
      <c r="K90" s="49">
        <v>0</v>
      </c>
      <c r="L90" s="49">
        <v>0</v>
      </c>
      <c r="M90" s="3"/>
    </row>
    <row r="91" spans="1:13" ht="28.2" thickBot="1" x14ac:dyDescent="0.35">
      <c r="A91" s="153"/>
      <c r="B91" s="117"/>
      <c r="C91" s="159"/>
      <c r="D91" s="119"/>
      <c r="E91" s="66" t="s">
        <v>5</v>
      </c>
      <c r="F91" s="67">
        <f t="shared" si="48"/>
        <v>0</v>
      </c>
      <c r="G91" s="68">
        <v>0</v>
      </c>
      <c r="H91" s="68">
        <f>'[1]2021-2023'!I91</f>
        <v>0</v>
      </c>
      <c r="I91" s="68">
        <v>0</v>
      </c>
      <c r="J91" s="68">
        <v>0</v>
      </c>
      <c r="K91" s="69">
        <v>0</v>
      </c>
      <c r="L91" s="69">
        <v>0</v>
      </c>
    </row>
    <row r="92" spans="1:13" x14ac:dyDescent="0.3">
      <c r="A92" s="133" t="s">
        <v>56</v>
      </c>
      <c r="B92" s="102" t="s">
        <v>60</v>
      </c>
      <c r="C92" s="93" t="s">
        <v>122</v>
      </c>
      <c r="D92" s="81" t="s">
        <v>37</v>
      </c>
      <c r="E92" s="29" t="s">
        <v>1</v>
      </c>
      <c r="F92" s="30">
        <f t="shared" si="48"/>
        <v>886678.60347000009</v>
      </c>
      <c r="G92" s="31">
        <f t="shared" ref="G92:I92" si="56">SUM(G93:G97)</f>
        <v>387568.55987</v>
      </c>
      <c r="H92" s="31">
        <f>'[1]2021-2023'!I92</f>
        <v>382789.42371</v>
      </c>
      <c r="I92" s="31">
        <f t="shared" si="56"/>
        <v>87198.649659999995</v>
      </c>
      <c r="J92" s="31">
        <f t="shared" ref="J92:K92" si="57">SUM(J93:J97)</f>
        <v>14538.31064</v>
      </c>
      <c r="K92" s="32">
        <f t="shared" si="57"/>
        <v>14583.659589999999</v>
      </c>
      <c r="L92" s="32">
        <f t="shared" ref="L92" si="58">SUM(L93:L97)</f>
        <v>14583.659589999999</v>
      </c>
    </row>
    <row r="93" spans="1:13" x14ac:dyDescent="0.3">
      <c r="A93" s="134"/>
      <c r="B93" s="103"/>
      <c r="C93" s="94"/>
      <c r="D93" s="82"/>
      <c r="E93" s="33" t="s">
        <v>2</v>
      </c>
      <c r="F93" s="34">
        <f t="shared" si="48"/>
        <v>0</v>
      </c>
      <c r="G93" s="35">
        <v>0</v>
      </c>
      <c r="H93" s="35">
        <f>'[1]2021-2023'!I93</f>
        <v>0</v>
      </c>
      <c r="I93" s="35">
        <v>0</v>
      </c>
      <c r="J93" s="35">
        <v>0</v>
      </c>
      <c r="K93" s="36">
        <v>0</v>
      </c>
      <c r="L93" s="36">
        <v>0</v>
      </c>
    </row>
    <row r="94" spans="1:13" x14ac:dyDescent="0.3">
      <c r="A94" s="134"/>
      <c r="B94" s="103"/>
      <c r="C94" s="94"/>
      <c r="D94" s="82"/>
      <c r="E94" s="37" t="s">
        <v>75</v>
      </c>
      <c r="F94" s="34">
        <f t="shared" si="48"/>
        <v>0</v>
      </c>
      <c r="G94" s="35">
        <v>0</v>
      </c>
      <c r="H94" s="35">
        <f>'[1]2021-2023'!I94</f>
        <v>0</v>
      </c>
      <c r="I94" s="35">
        <v>0</v>
      </c>
      <c r="J94" s="35">
        <v>0</v>
      </c>
      <c r="K94" s="36">
        <v>0</v>
      </c>
      <c r="L94" s="36">
        <v>0</v>
      </c>
    </row>
    <row r="95" spans="1:13" ht="27.6" x14ac:dyDescent="0.3">
      <c r="A95" s="134"/>
      <c r="B95" s="103"/>
      <c r="C95" s="94"/>
      <c r="D95" s="82"/>
      <c r="E95" s="33" t="s">
        <v>3</v>
      </c>
      <c r="F95" s="34">
        <f t="shared" si="48"/>
        <v>0</v>
      </c>
      <c r="G95" s="35">
        <v>0</v>
      </c>
      <c r="H95" s="35">
        <f>'[1]2021-2023'!I95</f>
        <v>0</v>
      </c>
      <c r="I95" s="35">
        <v>0</v>
      </c>
      <c r="J95" s="35">
        <v>0</v>
      </c>
      <c r="K95" s="36">
        <v>0</v>
      </c>
      <c r="L95" s="36">
        <v>0</v>
      </c>
    </row>
    <row r="96" spans="1:13" x14ac:dyDescent="0.3">
      <c r="A96" s="134"/>
      <c r="B96" s="103"/>
      <c r="C96" s="94"/>
      <c r="D96" s="82"/>
      <c r="E96" s="33" t="s">
        <v>4</v>
      </c>
      <c r="F96" s="34">
        <f t="shared" si="48"/>
        <v>886678.60347000009</v>
      </c>
      <c r="G96" s="35">
        <f>408522.91781-20954.35794</f>
        <v>387568.55987</v>
      </c>
      <c r="H96" s="35">
        <f>'[1]2021-2023'!I96</f>
        <v>382789.42371</v>
      </c>
      <c r="I96" s="35">
        <f>87198.64966</f>
        <v>87198.649659999995</v>
      </c>
      <c r="J96" s="35">
        <v>14538.31064</v>
      </c>
      <c r="K96" s="36">
        <v>14583.659589999999</v>
      </c>
      <c r="L96" s="36">
        <v>14583.659589999999</v>
      </c>
      <c r="M96" s="3"/>
    </row>
    <row r="97" spans="1:12" ht="28.2" thickBot="1" x14ac:dyDescent="0.35">
      <c r="A97" s="142"/>
      <c r="B97" s="104"/>
      <c r="C97" s="95"/>
      <c r="D97" s="118"/>
      <c r="E97" s="59" t="s">
        <v>5</v>
      </c>
      <c r="F97" s="60">
        <f t="shared" si="48"/>
        <v>0</v>
      </c>
      <c r="G97" s="61">
        <v>0</v>
      </c>
      <c r="H97" s="61">
        <f>'[1]2021-2023'!I97</f>
        <v>0</v>
      </c>
      <c r="I97" s="61">
        <v>0</v>
      </c>
      <c r="J97" s="61">
        <v>0</v>
      </c>
      <c r="K97" s="62">
        <v>0</v>
      </c>
      <c r="L97" s="62">
        <v>0</v>
      </c>
    </row>
    <row r="98" spans="1:12" x14ac:dyDescent="0.3">
      <c r="A98" s="113" t="s">
        <v>26</v>
      </c>
      <c r="B98" s="115" t="s">
        <v>35</v>
      </c>
      <c r="C98" s="160" t="s">
        <v>125</v>
      </c>
      <c r="D98" s="156" t="s">
        <v>12</v>
      </c>
      <c r="E98" s="29" t="s">
        <v>1</v>
      </c>
      <c r="F98" s="30">
        <f t="shared" si="48"/>
        <v>18767.227420000003</v>
      </c>
      <c r="G98" s="31">
        <f t="shared" ref="G98:K103" si="59">SUM(G104,G110,G116,G122)</f>
        <v>5198.8884300000009</v>
      </c>
      <c r="H98" s="31">
        <f>'[1]2021-2023'!I98</f>
        <v>5950.1195299999999</v>
      </c>
      <c r="I98" s="31">
        <f t="shared" si="59"/>
        <v>7618.2194600000003</v>
      </c>
      <c r="J98" s="31">
        <f t="shared" si="59"/>
        <v>0</v>
      </c>
      <c r="K98" s="32">
        <f t="shared" si="59"/>
        <v>0</v>
      </c>
      <c r="L98" s="32">
        <f t="shared" ref="L98" si="60">SUM(L104,L110,L116,L122)</f>
        <v>0</v>
      </c>
    </row>
    <row r="99" spans="1:12" x14ac:dyDescent="0.3">
      <c r="A99" s="114"/>
      <c r="B99" s="116"/>
      <c r="C99" s="161"/>
      <c r="D99" s="157"/>
      <c r="E99" s="33" t="s">
        <v>2</v>
      </c>
      <c r="F99" s="34">
        <f t="shared" si="48"/>
        <v>0</v>
      </c>
      <c r="G99" s="35">
        <f t="shared" ref="G99:G103" si="61">SUM(G105,G111,G117,G123)</f>
        <v>0</v>
      </c>
      <c r="H99" s="35">
        <f>'[1]2021-2023'!I99</f>
        <v>0</v>
      </c>
      <c r="I99" s="35">
        <f t="shared" si="59"/>
        <v>0</v>
      </c>
      <c r="J99" s="35">
        <f t="shared" si="59"/>
        <v>0</v>
      </c>
      <c r="K99" s="36">
        <f t="shared" si="59"/>
        <v>0</v>
      </c>
      <c r="L99" s="36">
        <f t="shared" ref="L99" si="62">SUM(L105,L111,L117,L123)</f>
        <v>0</v>
      </c>
    </row>
    <row r="100" spans="1:12" x14ac:dyDescent="0.3">
      <c r="A100" s="114"/>
      <c r="B100" s="116"/>
      <c r="C100" s="161"/>
      <c r="D100" s="157"/>
      <c r="E100" s="37" t="s">
        <v>75</v>
      </c>
      <c r="F100" s="34">
        <f t="shared" si="48"/>
        <v>0</v>
      </c>
      <c r="G100" s="35">
        <f t="shared" si="61"/>
        <v>0</v>
      </c>
      <c r="H100" s="35">
        <f>'[1]2021-2023'!I100</f>
        <v>0</v>
      </c>
      <c r="I100" s="35">
        <f t="shared" si="59"/>
        <v>0</v>
      </c>
      <c r="J100" s="35">
        <f t="shared" si="59"/>
        <v>0</v>
      </c>
      <c r="K100" s="36">
        <f t="shared" si="59"/>
        <v>0</v>
      </c>
      <c r="L100" s="36">
        <f t="shared" ref="L100" si="63">SUM(L106,L112,L118,L124)</f>
        <v>0</v>
      </c>
    </row>
    <row r="101" spans="1:12" ht="27.6" x14ac:dyDescent="0.3">
      <c r="A101" s="114"/>
      <c r="B101" s="116"/>
      <c r="C101" s="161"/>
      <c r="D101" s="157"/>
      <c r="E101" s="33" t="s">
        <v>3</v>
      </c>
      <c r="F101" s="34">
        <f t="shared" si="48"/>
        <v>0</v>
      </c>
      <c r="G101" s="35">
        <f t="shared" si="61"/>
        <v>0</v>
      </c>
      <c r="H101" s="35">
        <f>'[1]2021-2023'!I101</f>
        <v>0</v>
      </c>
      <c r="I101" s="35">
        <f t="shared" si="59"/>
        <v>0</v>
      </c>
      <c r="J101" s="35">
        <f t="shared" si="59"/>
        <v>0</v>
      </c>
      <c r="K101" s="36">
        <f t="shared" si="59"/>
        <v>0</v>
      </c>
      <c r="L101" s="36">
        <f t="shared" ref="L101" si="64">SUM(L107,L113,L119,L125)</f>
        <v>0</v>
      </c>
    </row>
    <row r="102" spans="1:12" x14ac:dyDescent="0.3">
      <c r="A102" s="114"/>
      <c r="B102" s="116"/>
      <c r="C102" s="161"/>
      <c r="D102" s="157"/>
      <c r="E102" s="33" t="s">
        <v>4</v>
      </c>
      <c r="F102" s="34">
        <f t="shared" si="48"/>
        <v>18767.227420000003</v>
      </c>
      <c r="G102" s="35">
        <f t="shared" si="61"/>
        <v>5198.8884300000009</v>
      </c>
      <c r="H102" s="35">
        <f>'[1]2021-2023'!I102</f>
        <v>5950.1195299999999</v>
      </c>
      <c r="I102" s="35">
        <f t="shared" si="59"/>
        <v>7618.2194600000003</v>
      </c>
      <c r="J102" s="35">
        <f t="shared" si="59"/>
        <v>0</v>
      </c>
      <c r="K102" s="36">
        <f t="shared" si="59"/>
        <v>0</v>
      </c>
      <c r="L102" s="36">
        <f t="shared" ref="L102" si="65">SUM(L108,L114,L120,L126)</f>
        <v>0</v>
      </c>
    </row>
    <row r="103" spans="1:12" ht="27.6" x14ac:dyDescent="0.3">
      <c r="A103" s="114"/>
      <c r="B103" s="116"/>
      <c r="C103" s="161"/>
      <c r="D103" s="157"/>
      <c r="E103" s="38" t="s">
        <v>5</v>
      </c>
      <c r="F103" s="39">
        <f t="shared" si="48"/>
        <v>0</v>
      </c>
      <c r="G103" s="40">
        <f t="shared" si="61"/>
        <v>0</v>
      </c>
      <c r="H103" s="40">
        <f>'[1]2021-2023'!I103</f>
        <v>0</v>
      </c>
      <c r="I103" s="40">
        <f t="shared" si="59"/>
        <v>0</v>
      </c>
      <c r="J103" s="40">
        <f t="shared" si="59"/>
        <v>0</v>
      </c>
      <c r="K103" s="41">
        <f t="shared" si="59"/>
        <v>0</v>
      </c>
      <c r="L103" s="41">
        <f t="shared" ref="L103" si="66">SUM(L109,L115,L121,L127)</f>
        <v>0</v>
      </c>
    </row>
    <row r="104" spans="1:12" x14ac:dyDescent="0.3">
      <c r="A104" s="163" t="s">
        <v>61</v>
      </c>
      <c r="B104" s="123" t="s">
        <v>38</v>
      </c>
      <c r="C104" s="87"/>
      <c r="D104" s="155" t="s">
        <v>12</v>
      </c>
      <c r="E104" s="42" t="s">
        <v>1</v>
      </c>
      <c r="F104" s="43">
        <f t="shared" si="48"/>
        <v>0</v>
      </c>
      <c r="G104" s="44">
        <f t="shared" ref="G104:K104" si="67">SUM(G105:G109)</f>
        <v>0</v>
      </c>
      <c r="H104" s="44">
        <f>'[1]2021-2023'!I104</f>
        <v>0</v>
      </c>
      <c r="I104" s="44">
        <f t="shared" si="67"/>
        <v>0</v>
      </c>
      <c r="J104" s="44">
        <f t="shared" si="67"/>
        <v>0</v>
      </c>
      <c r="K104" s="45">
        <f t="shared" si="67"/>
        <v>0</v>
      </c>
      <c r="L104" s="45">
        <f t="shared" ref="L104" si="68">SUM(L105:L109)</f>
        <v>0</v>
      </c>
    </row>
    <row r="105" spans="1:12" x14ac:dyDescent="0.3">
      <c r="A105" s="163"/>
      <c r="B105" s="123"/>
      <c r="C105" s="88"/>
      <c r="D105" s="155"/>
      <c r="E105" s="46" t="s">
        <v>2</v>
      </c>
      <c r="F105" s="47">
        <f t="shared" si="48"/>
        <v>0</v>
      </c>
      <c r="G105" s="48">
        <v>0</v>
      </c>
      <c r="H105" s="48">
        <f>'[1]2021-2023'!I105</f>
        <v>0</v>
      </c>
      <c r="I105" s="48">
        <v>0</v>
      </c>
      <c r="J105" s="48">
        <v>0</v>
      </c>
      <c r="K105" s="49">
        <v>0</v>
      </c>
      <c r="L105" s="49">
        <v>0</v>
      </c>
    </row>
    <row r="106" spans="1:12" x14ac:dyDescent="0.3">
      <c r="A106" s="163"/>
      <c r="B106" s="123"/>
      <c r="C106" s="88"/>
      <c r="D106" s="155"/>
      <c r="E106" s="50" t="s">
        <v>75</v>
      </c>
      <c r="F106" s="47">
        <f t="shared" si="48"/>
        <v>0</v>
      </c>
      <c r="G106" s="48">
        <v>0</v>
      </c>
      <c r="H106" s="48">
        <f>'[1]2021-2023'!I106</f>
        <v>0</v>
      </c>
      <c r="I106" s="48">
        <v>0</v>
      </c>
      <c r="J106" s="48">
        <v>0</v>
      </c>
      <c r="K106" s="49">
        <v>0</v>
      </c>
      <c r="L106" s="49">
        <v>0</v>
      </c>
    </row>
    <row r="107" spans="1:12" ht="27.6" x14ac:dyDescent="0.3">
      <c r="A107" s="163"/>
      <c r="B107" s="123"/>
      <c r="C107" s="88"/>
      <c r="D107" s="155"/>
      <c r="E107" s="46" t="s">
        <v>3</v>
      </c>
      <c r="F107" s="47">
        <f t="shared" si="48"/>
        <v>0</v>
      </c>
      <c r="G107" s="48">
        <v>0</v>
      </c>
      <c r="H107" s="48">
        <f>'[1]2021-2023'!I107</f>
        <v>0</v>
      </c>
      <c r="I107" s="48">
        <v>0</v>
      </c>
      <c r="J107" s="48">
        <v>0</v>
      </c>
      <c r="K107" s="49">
        <v>0</v>
      </c>
      <c r="L107" s="49">
        <v>0</v>
      </c>
    </row>
    <row r="108" spans="1:12" x14ac:dyDescent="0.3">
      <c r="A108" s="163"/>
      <c r="B108" s="123"/>
      <c r="C108" s="88"/>
      <c r="D108" s="155"/>
      <c r="E108" s="46" t="s">
        <v>4</v>
      </c>
      <c r="F108" s="47">
        <f t="shared" si="48"/>
        <v>0</v>
      </c>
      <c r="G108" s="48">
        <v>0</v>
      </c>
      <c r="H108" s="48">
        <f>'[1]2021-2023'!I108</f>
        <v>0</v>
      </c>
      <c r="I108" s="48">
        <v>0</v>
      </c>
      <c r="J108" s="48">
        <v>0</v>
      </c>
      <c r="K108" s="49">
        <v>0</v>
      </c>
      <c r="L108" s="49">
        <v>0</v>
      </c>
    </row>
    <row r="109" spans="1:12" ht="27.6" x14ac:dyDescent="0.3">
      <c r="A109" s="163"/>
      <c r="B109" s="123"/>
      <c r="C109" s="89"/>
      <c r="D109" s="155"/>
      <c r="E109" s="51" t="s">
        <v>5</v>
      </c>
      <c r="F109" s="52">
        <f t="shared" si="48"/>
        <v>0</v>
      </c>
      <c r="G109" s="53">
        <v>0</v>
      </c>
      <c r="H109" s="53">
        <f>'[1]2021-2023'!I109</f>
        <v>0</v>
      </c>
      <c r="I109" s="53">
        <v>0</v>
      </c>
      <c r="J109" s="53">
        <v>0</v>
      </c>
      <c r="K109" s="54">
        <v>0</v>
      </c>
      <c r="L109" s="54">
        <v>0</v>
      </c>
    </row>
    <row r="110" spans="1:12" x14ac:dyDescent="0.3">
      <c r="A110" s="143" t="s">
        <v>62</v>
      </c>
      <c r="B110" s="84" t="s">
        <v>27</v>
      </c>
      <c r="C110" s="87" t="s">
        <v>125</v>
      </c>
      <c r="D110" s="90" t="s">
        <v>12</v>
      </c>
      <c r="E110" s="42" t="s">
        <v>1</v>
      </c>
      <c r="F110" s="43">
        <f t="shared" si="48"/>
        <v>17650.352640000001</v>
      </c>
      <c r="G110" s="44">
        <f t="shared" ref="G110:K110" si="69">SUM(G111:G115)</f>
        <v>4645.8104300000005</v>
      </c>
      <c r="H110" s="44">
        <f>'[1]2021-2023'!I110</f>
        <v>5454.5422099999996</v>
      </c>
      <c r="I110" s="44">
        <f t="shared" si="69"/>
        <v>7550</v>
      </c>
      <c r="J110" s="44">
        <f t="shared" si="69"/>
        <v>0</v>
      </c>
      <c r="K110" s="45">
        <f t="shared" si="69"/>
        <v>0</v>
      </c>
      <c r="L110" s="45">
        <f t="shared" ref="L110" si="70">SUM(L111:L115)</f>
        <v>0</v>
      </c>
    </row>
    <row r="111" spans="1:12" x14ac:dyDescent="0.3">
      <c r="A111" s="144"/>
      <c r="B111" s="85"/>
      <c r="C111" s="88"/>
      <c r="D111" s="91"/>
      <c r="E111" s="46" t="s">
        <v>2</v>
      </c>
      <c r="F111" s="47">
        <f t="shared" si="48"/>
        <v>0</v>
      </c>
      <c r="G111" s="48">
        <v>0</v>
      </c>
      <c r="H111" s="48">
        <f>'[1]2021-2023'!I111</f>
        <v>0</v>
      </c>
      <c r="I111" s="48">
        <v>0</v>
      </c>
      <c r="J111" s="48">
        <v>0</v>
      </c>
      <c r="K111" s="49">
        <v>0</v>
      </c>
      <c r="L111" s="49">
        <v>0</v>
      </c>
    </row>
    <row r="112" spans="1:12" x14ac:dyDescent="0.3">
      <c r="A112" s="144"/>
      <c r="B112" s="85"/>
      <c r="C112" s="88"/>
      <c r="D112" s="91"/>
      <c r="E112" s="50" t="s">
        <v>75</v>
      </c>
      <c r="F112" s="47">
        <f t="shared" si="48"/>
        <v>0</v>
      </c>
      <c r="G112" s="48">
        <v>0</v>
      </c>
      <c r="H112" s="48">
        <f>'[1]2021-2023'!I112</f>
        <v>0</v>
      </c>
      <c r="I112" s="48">
        <v>0</v>
      </c>
      <c r="J112" s="48">
        <v>0</v>
      </c>
      <c r="K112" s="49">
        <v>0</v>
      </c>
      <c r="L112" s="49">
        <v>0</v>
      </c>
    </row>
    <row r="113" spans="1:13" ht="27.6" x14ac:dyDescent="0.3">
      <c r="A113" s="144"/>
      <c r="B113" s="85"/>
      <c r="C113" s="88"/>
      <c r="D113" s="91"/>
      <c r="E113" s="46" t="s">
        <v>3</v>
      </c>
      <c r="F113" s="47">
        <f t="shared" si="48"/>
        <v>0</v>
      </c>
      <c r="G113" s="48">
        <v>0</v>
      </c>
      <c r="H113" s="48">
        <f>'[1]2021-2023'!I113</f>
        <v>0</v>
      </c>
      <c r="I113" s="48">
        <v>0</v>
      </c>
      <c r="J113" s="48">
        <v>0</v>
      </c>
      <c r="K113" s="49">
        <v>0</v>
      </c>
      <c r="L113" s="49">
        <v>0</v>
      </c>
    </row>
    <row r="114" spans="1:13" x14ac:dyDescent="0.3">
      <c r="A114" s="144"/>
      <c r="B114" s="85"/>
      <c r="C114" s="88"/>
      <c r="D114" s="91"/>
      <c r="E114" s="46" t="s">
        <v>4</v>
      </c>
      <c r="F114" s="47">
        <f t="shared" si="48"/>
        <v>17650.352640000001</v>
      </c>
      <c r="G114" s="48">
        <f>4645.81043</f>
        <v>4645.8104300000005</v>
      </c>
      <c r="H114" s="48">
        <f>'[1]2021-2023'!I114</f>
        <v>5454.5422099999996</v>
      </c>
      <c r="I114" s="48">
        <v>7550</v>
      </c>
      <c r="J114" s="48">
        <v>0</v>
      </c>
      <c r="K114" s="49">
        <v>0</v>
      </c>
      <c r="L114" s="49">
        <v>0</v>
      </c>
      <c r="M114" s="3"/>
    </row>
    <row r="115" spans="1:13" ht="27.6" x14ac:dyDescent="0.3">
      <c r="A115" s="154"/>
      <c r="B115" s="86"/>
      <c r="C115" s="89"/>
      <c r="D115" s="92"/>
      <c r="E115" s="51" t="s">
        <v>5</v>
      </c>
      <c r="F115" s="52">
        <f t="shared" si="48"/>
        <v>0</v>
      </c>
      <c r="G115" s="53">
        <v>0</v>
      </c>
      <c r="H115" s="53">
        <f>'[1]2021-2023'!I115</f>
        <v>0</v>
      </c>
      <c r="I115" s="53">
        <v>0</v>
      </c>
      <c r="J115" s="53">
        <v>0</v>
      </c>
      <c r="K115" s="54">
        <v>0</v>
      </c>
      <c r="L115" s="54">
        <v>0</v>
      </c>
    </row>
    <row r="116" spans="1:13" x14ac:dyDescent="0.3">
      <c r="A116" s="143" t="s">
        <v>28</v>
      </c>
      <c r="B116" s="84" t="s">
        <v>29</v>
      </c>
      <c r="C116" s="109" t="s">
        <v>125</v>
      </c>
      <c r="D116" s="90" t="s">
        <v>12</v>
      </c>
      <c r="E116" s="42" t="s">
        <v>1</v>
      </c>
      <c r="F116" s="43">
        <f t="shared" si="48"/>
        <v>1116.8747799999999</v>
      </c>
      <c r="G116" s="44">
        <f t="shared" ref="G116:I116" si="71">SUM(G117:G121)</f>
        <v>553.07799999999997</v>
      </c>
      <c r="H116" s="44">
        <f>'[1]2021-2023'!I116</f>
        <v>495.57731999999999</v>
      </c>
      <c r="I116" s="44">
        <f t="shared" si="71"/>
        <v>68.219459999999998</v>
      </c>
      <c r="J116" s="44">
        <f t="shared" ref="J116:K116" si="72">SUM(J117:J121)</f>
        <v>0</v>
      </c>
      <c r="K116" s="45">
        <f t="shared" si="72"/>
        <v>0</v>
      </c>
      <c r="L116" s="45">
        <f t="shared" ref="L116" si="73">SUM(L117:L121)</f>
        <v>0</v>
      </c>
    </row>
    <row r="117" spans="1:13" x14ac:dyDescent="0.3">
      <c r="A117" s="144"/>
      <c r="B117" s="85"/>
      <c r="C117" s="110"/>
      <c r="D117" s="91"/>
      <c r="E117" s="46" t="s">
        <v>2</v>
      </c>
      <c r="F117" s="47">
        <f t="shared" si="48"/>
        <v>0</v>
      </c>
      <c r="G117" s="48">
        <v>0</v>
      </c>
      <c r="H117" s="48">
        <f>'[1]2021-2023'!I117</f>
        <v>0</v>
      </c>
      <c r="I117" s="48">
        <v>0</v>
      </c>
      <c r="J117" s="48">
        <v>0</v>
      </c>
      <c r="K117" s="49">
        <v>0</v>
      </c>
      <c r="L117" s="49">
        <v>0</v>
      </c>
    </row>
    <row r="118" spans="1:13" x14ac:dyDescent="0.3">
      <c r="A118" s="144"/>
      <c r="B118" s="85"/>
      <c r="C118" s="110"/>
      <c r="D118" s="91"/>
      <c r="E118" s="50" t="s">
        <v>75</v>
      </c>
      <c r="F118" s="47">
        <f t="shared" si="48"/>
        <v>0</v>
      </c>
      <c r="G118" s="48">
        <v>0</v>
      </c>
      <c r="H118" s="48">
        <f>'[1]2021-2023'!I118</f>
        <v>0</v>
      </c>
      <c r="I118" s="48">
        <v>0</v>
      </c>
      <c r="J118" s="48">
        <v>0</v>
      </c>
      <c r="K118" s="49">
        <v>0</v>
      </c>
      <c r="L118" s="49">
        <v>0</v>
      </c>
    </row>
    <row r="119" spans="1:13" ht="27.6" x14ac:dyDescent="0.3">
      <c r="A119" s="144"/>
      <c r="B119" s="85"/>
      <c r="C119" s="110"/>
      <c r="D119" s="91"/>
      <c r="E119" s="46" t="s">
        <v>3</v>
      </c>
      <c r="F119" s="47">
        <f t="shared" si="48"/>
        <v>0</v>
      </c>
      <c r="G119" s="48">
        <v>0</v>
      </c>
      <c r="H119" s="48">
        <f>'[1]2021-2023'!I119</f>
        <v>0</v>
      </c>
      <c r="I119" s="48">
        <v>0</v>
      </c>
      <c r="J119" s="48">
        <v>0</v>
      </c>
      <c r="K119" s="49">
        <v>0</v>
      </c>
      <c r="L119" s="49">
        <v>0</v>
      </c>
    </row>
    <row r="120" spans="1:13" x14ac:dyDescent="0.3">
      <c r="A120" s="144"/>
      <c r="B120" s="85"/>
      <c r="C120" s="110"/>
      <c r="D120" s="91"/>
      <c r="E120" s="46" t="s">
        <v>4</v>
      </c>
      <c r="F120" s="47">
        <f t="shared" si="48"/>
        <v>1116.8747799999999</v>
      </c>
      <c r="G120" s="48">
        <f>553.078</f>
        <v>553.07799999999997</v>
      </c>
      <c r="H120" s="48">
        <f>'[1]2021-2023'!I120</f>
        <v>495.57731999999999</v>
      </c>
      <c r="I120" s="48">
        <v>68.219459999999998</v>
      </c>
      <c r="J120" s="48">
        <v>0</v>
      </c>
      <c r="K120" s="49">
        <v>0</v>
      </c>
      <c r="L120" s="49">
        <v>0</v>
      </c>
      <c r="M120" s="3"/>
    </row>
    <row r="121" spans="1:13" ht="27.6" x14ac:dyDescent="0.3">
      <c r="A121" s="154"/>
      <c r="B121" s="86"/>
      <c r="C121" s="111"/>
      <c r="D121" s="92"/>
      <c r="E121" s="51" t="s">
        <v>5</v>
      </c>
      <c r="F121" s="52">
        <f t="shared" si="48"/>
        <v>0</v>
      </c>
      <c r="G121" s="53">
        <v>0</v>
      </c>
      <c r="H121" s="53">
        <f>'[1]2021-2023'!I121</f>
        <v>0</v>
      </c>
      <c r="I121" s="53">
        <v>0</v>
      </c>
      <c r="J121" s="53">
        <v>0</v>
      </c>
      <c r="K121" s="54">
        <v>0</v>
      </c>
      <c r="L121" s="54">
        <v>0</v>
      </c>
    </row>
    <row r="122" spans="1:13" x14ac:dyDescent="0.3">
      <c r="A122" s="143" t="s">
        <v>114</v>
      </c>
      <c r="B122" s="84" t="s">
        <v>101</v>
      </c>
      <c r="C122" s="87"/>
      <c r="D122" s="90" t="s">
        <v>86</v>
      </c>
      <c r="E122" s="42" t="s">
        <v>1</v>
      </c>
      <c r="F122" s="43">
        <f t="shared" si="48"/>
        <v>0</v>
      </c>
      <c r="G122" s="44">
        <f t="shared" ref="G122:I122" si="74">SUM(G123:G127)</f>
        <v>0</v>
      </c>
      <c r="H122" s="44">
        <f>'[1]2021-2023'!I122</f>
        <v>0</v>
      </c>
      <c r="I122" s="44">
        <f t="shared" si="74"/>
        <v>0</v>
      </c>
      <c r="J122" s="44">
        <f t="shared" ref="J122:K122" si="75">SUM(J123:J127)</f>
        <v>0</v>
      </c>
      <c r="K122" s="45">
        <f t="shared" si="75"/>
        <v>0</v>
      </c>
      <c r="L122" s="45">
        <f t="shared" ref="L122" si="76">SUM(L123:L127)</f>
        <v>0</v>
      </c>
    </row>
    <row r="123" spans="1:13" x14ac:dyDescent="0.3">
      <c r="A123" s="144"/>
      <c r="B123" s="85"/>
      <c r="C123" s="88"/>
      <c r="D123" s="91"/>
      <c r="E123" s="46" t="s">
        <v>2</v>
      </c>
      <c r="F123" s="47">
        <f t="shared" si="48"/>
        <v>0</v>
      </c>
      <c r="G123" s="48">
        <v>0</v>
      </c>
      <c r="H123" s="48">
        <f>'[1]2021-2023'!I123</f>
        <v>0</v>
      </c>
      <c r="I123" s="48">
        <v>0</v>
      </c>
      <c r="J123" s="48">
        <v>0</v>
      </c>
      <c r="K123" s="49">
        <v>0</v>
      </c>
      <c r="L123" s="49">
        <v>0</v>
      </c>
    </row>
    <row r="124" spans="1:13" x14ac:dyDescent="0.3">
      <c r="A124" s="144"/>
      <c r="B124" s="85"/>
      <c r="C124" s="88"/>
      <c r="D124" s="91"/>
      <c r="E124" s="50" t="s">
        <v>75</v>
      </c>
      <c r="F124" s="47">
        <f t="shared" si="48"/>
        <v>0</v>
      </c>
      <c r="G124" s="48">
        <v>0</v>
      </c>
      <c r="H124" s="48">
        <f>'[1]2021-2023'!I124</f>
        <v>0</v>
      </c>
      <c r="I124" s="48">
        <v>0</v>
      </c>
      <c r="J124" s="48">
        <v>0</v>
      </c>
      <c r="K124" s="49">
        <v>0</v>
      </c>
      <c r="L124" s="49">
        <v>0</v>
      </c>
    </row>
    <row r="125" spans="1:13" ht="27.6" x14ac:dyDescent="0.3">
      <c r="A125" s="144"/>
      <c r="B125" s="85"/>
      <c r="C125" s="88"/>
      <c r="D125" s="91"/>
      <c r="E125" s="46" t="s">
        <v>3</v>
      </c>
      <c r="F125" s="47">
        <f t="shared" si="48"/>
        <v>0</v>
      </c>
      <c r="G125" s="48">
        <v>0</v>
      </c>
      <c r="H125" s="48">
        <f>'[1]2021-2023'!I125</f>
        <v>0</v>
      </c>
      <c r="I125" s="48">
        <v>0</v>
      </c>
      <c r="J125" s="48">
        <v>0</v>
      </c>
      <c r="K125" s="49">
        <v>0</v>
      </c>
      <c r="L125" s="49">
        <v>0</v>
      </c>
    </row>
    <row r="126" spans="1:13" x14ac:dyDescent="0.3">
      <c r="A126" s="144"/>
      <c r="B126" s="85"/>
      <c r="C126" s="88"/>
      <c r="D126" s="91"/>
      <c r="E126" s="46" t="s">
        <v>4</v>
      </c>
      <c r="F126" s="47">
        <f t="shared" si="48"/>
        <v>0</v>
      </c>
      <c r="G126" s="48">
        <v>0</v>
      </c>
      <c r="H126" s="48">
        <f>'[1]2021-2023'!I126</f>
        <v>0</v>
      </c>
      <c r="I126" s="48">
        <v>0</v>
      </c>
      <c r="J126" s="48">
        <v>0</v>
      </c>
      <c r="K126" s="49">
        <v>0</v>
      </c>
      <c r="L126" s="49">
        <v>0</v>
      </c>
    </row>
    <row r="127" spans="1:13" ht="28.2" thickBot="1" x14ac:dyDescent="0.35">
      <c r="A127" s="153"/>
      <c r="B127" s="117"/>
      <c r="C127" s="159"/>
      <c r="D127" s="119"/>
      <c r="E127" s="66" t="s">
        <v>5</v>
      </c>
      <c r="F127" s="67">
        <f t="shared" si="48"/>
        <v>0</v>
      </c>
      <c r="G127" s="68">
        <v>0</v>
      </c>
      <c r="H127" s="68">
        <f>'[1]2021-2023'!I127</f>
        <v>0</v>
      </c>
      <c r="I127" s="68">
        <v>0</v>
      </c>
      <c r="J127" s="68">
        <v>0</v>
      </c>
      <c r="K127" s="69">
        <v>0</v>
      </c>
      <c r="L127" s="69">
        <v>0</v>
      </c>
    </row>
    <row r="128" spans="1:13" x14ac:dyDescent="0.3">
      <c r="A128" s="133" t="s">
        <v>30</v>
      </c>
      <c r="B128" s="102" t="s">
        <v>31</v>
      </c>
      <c r="C128" s="93" t="s">
        <v>124</v>
      </c>
      <c r="D128" s="81" t="s">
        <v>37</v>
      </c>
      <c r="E128" s="29" t="s">
        <v>1</v>
      </c>
      <c r="F128" s="30">
        <f t="shared" si="48"/>
        <v>163250.68139000001</v>
      </c>
      <c r="G128" s="31">
        <f t="shared" ref="G128" si="77">SUM(G129:G133)</f>
        <v>72293.469130000012</v>
      </c>
      <c r="H128" s="31">
        <f>'[1]2021-2023'!I122</f>
        <v>0</v>
      </c>
      <c r="I128" s="31">
        <f t="shared" ref="I128:L128" si="78">SUM(I129:I133)</f>
        <v>35941.724000000002</v>
      </c>
      <c r="J128" s="31">
        <f t="shared" si="78"/>
        <v>27600.775719999998</v>
      </c>
      <c r="K128" s="32">
        <f t="shared" si="78"/>
        <v>27414.71254</v>
      </c>
      <c r="L128" s="32">
        <f t="shared" si="78"/>
        <v>27414.71254</v>
      </c>
    </row>
    <row r="129" spans="1:13" x14ac:dyDescent="0.3">
      <c r="A129" s="134"/>
      <c r="B129" s="103"/>
      <c r="C129" s="94"/>
      <c r="D129" s="82"/>
      <c r="E129" s="33" t="s">
        <v>2</v>
      </c>
      <c r="F129" s="34">
        <f t="shared" si="48"/>
        <v>0</v>
      </c>
      <c r="G129" s="35">
        <v>0</v>
      </c>
      <c r="H129" s="35">
        <f>'[1]2021-2023'!I123</f>
        <v>0</v>
      </c>
      <c r="I129" s="35">
        <v>0</v>
      </c>
      <c r="J129" s="35">
        <v>0</v>
      </c>
      <c r="K129" s="36">
        <v>0</v>
      </c>
      <c r="L129" s="36">
        <v>0</v>
      </c>
    </row>
    <row r="130" spans="1:13" x14ac:dyDescent="0.3">
      <c r="A130" s="134"/>
      <c r="B130" s="103"/>
      <c r="C130" s="94"/>
      <c r="D130" s="82"/>
      <c r="E130" s="37" t="s">
        <v>76</v>
      </c>
      <c r="F130" s="34">
        <f t="shared" si="48"/>
        <v>0</v>
      </c>
      <c r="G130" s="35">
        <v>0</v>
      </c>
      <c r="H130" s="35">
        <f>'[1]2021-2023'!I124</f>
        <v>0</v>
      </c>
      <c r="I130" s="35">
        <v>0</v>
      </c>
      <c r="J130" s="35">
        <v>0</v>
      </c>
      <c r="K130" s="36">
        <v>0</v>
      </c>
      <c r="L130" s="36">
        <v>0</v>
      </c>
    </row>
    <row r="131" spans="1:13" ht="27.6" x14ac:dyDescent="0.3">
      <c r="A131" s="134"/>
      <c r="B131" s="103"/>
      <c r="C131" s="94"/>
      <c r="D131" s="82"/>
      <c r="E131" s="33" t="s">
        <v>3</v>
      </c>
      <c r="F131" s="34">
        <f t="shared" si="48"/>
        <v>0</v>
      </c>
      <c r="G131" s="35">
        <v>0</v>
      </c>
      <c r="H131" s="35">
        <f>'[1]2021-2023'!I125</f>
        <v>0</v>
      </c>
      <c r="I131" s="35">
        <v>0</v>
      </c>
      <c r="J131" s="35">
        <v>0</v>
      </c>
      <c r="K131" s="36">
        <v>0</v>
      </c>
      <c r="L131" s="36">
        <v>0</v>
      </c>
    </row>
    <row r="132" spans="1:13" x14ac:dyDescent="0.3">
      <c r="A132" s="134"/>
      <c r="B132" s="103"/>
      <c r="C132" s="94"/>
      <c r="D132" s="82"/>
      <c r="E132" s="33" t="s">
        <v>63</v>
      </c>
      <c r="F132" s="34">
        <f t="shared" si="48"/>
        <v>163250.68139000001</v>
      </c>
      <c r="G132" s="35">
        <f>80672.05237-8378.58324</f>
        <v>72293.469130000012</v>
      </c>
      <c r="H132" s="35">
        <f>'[1]2021-2023'!I126</f>
        <v>0</v>
      </c>
      <c r="I132" s="35">
        <f>35941.724</f>
        <v>35941.724000000002</v>
      </c>
      <c r="J132" s="35">
        <v>27600.775719999998</v>
      </c>
      <c r="K132" s="36">
        <v>27414.71254</v>
      </c>
      <c r="L132" s="36">
        <v>27414.71254</v>
      </c>
      <c r="M132" s="3"/>
    </row>
    <row r="133" spans="1:13" ht="28.2" thickBot="1" x14ac:dyDescent="0.35">
      <c r="A133" s="164"/>
      <c r="B133" s="158"/>
      <c r="C133" s="130"/>
      <c r="D133" s="83"/>
      <c r="E133" s="10" t="s">
        <v>5</v>
      </c>
      <c r="F133" s="63">
        <f t="shared" si="48"/>
        <v>0</v>
      </c>
      <c r="G133" s="64">
        <v>0</v>
      </c>
      <c r="H133" s="64">
        <f>'[1]2021-2023'!I127</f>
        <v>0</v>
      </c>
      <c r="I133" s="64">
        <v>0</v>
      </c>
      <c r="J133" s="64">
        <v>0</v>
      </c>
      <c r="K133" s="65">
        <v>0</v>
      </c>
      <c r="L133" s="65">
        <v>0</v>
      </c>
    </row>
    <row r="134" spans="1:13" ht="15" thickTop="1" x14ac:dyDescent="0.3">
      <c r="A134" s="133" t="s">
        <v>121</v>
      </c>
      <c r="B134" s="102" t="s">
        <v>123</v>
      </c>
      <c r="C134" s="93">
        <v>2024</v>
      </c>
      <c r="D134" s="81" t="s">
        <v>12</v>
      </c>
      <c r="E134" s="29" t="s">
        <v>1</v>
      </c>
      <c r="F134" s="30">
        <f t="shared" si="48"/>
        <v>781.68667000000005</v>
      </c>
      <c r="G134" s="31">
        <f t="shared" ref="G134:I134" si="79">SUM(G135:G139)</f>
        <v>0</v>
      </c>
      <c r="H134" s="31">
        <v>0</v>
      </c>
      <c r="I134" s="31">
        <f t="shared" si="79"/>
        <v>781.68667000000005</v>
      </c>
      <c r="J134" s="31">
        <f t="shared" ref="J134:K134" si="80">SUM(J135:J139)</f>
        <v>0</v>
      </c>
      <c r="K134" s="32">
        <f t="shared" si="80"/>
        <v>0</v>
      </c>
      <c r="L134" s="32">
        <f t="shared" ref="L134" si="81">SUM(L135:L139)</f>
        <v>0</v>
      </c>
    </row>
    <row r="135" spans="1:13" x14ac:dyDescent="0.3">
      <c r="A135" s="134"/>
      <c r="B135" s="103"/>
      <c r="C135" s="94"/>
      <c r="D135" s="82"/>
      <c r="E135" s="33" t="s">
        <v>2</v>
      </c>
      <c r="F135" s="34">
        <f t="shared" si="48"/>
        <v>0</v>
      </c>
      <c r="G135" s="35">
        <v>0</v>
      </c>
      <c r="H135" s="35">
        <f>'[1]2021-2023'!I129</f>
        <v>0</v>
      </c>
      <c r="I135" s="35">
        <v>0</v>
      </c>
      <c r="J135" s="35">
        <v>0</v>
      </c>
      <c r="K135" s="36">
        <v>0</v>
      </c>
      <c r="L135" s="36">
        <v>0</v>
      </c>
    </row>
    <row r="136" spans="1:13" x14ac:dyDescent="0.3">
      <c r="A136" s="134"/>
      <c r="B136" s="103"/>
      <c r="C136" s="94"/>
      <c r="D136" s="82"/>
      <c r="E136" s="37" t="s">
        <v>76</v>
      </c>
      <c r="F136" s="34">
        <f t="shared" ref="F136:F199" si="82">SUM(G136:K136)</f>
        <v>0</v>
      </c>
      <c r="G136" s="35">
        <v>0</v>
      </c>
      <c r="H136" s="35">
        <f>'[1]2021-2023'!I130</f>
        <v>0</v>
      </c>
      <c r="I136" s="35">
        <v>0</v>
      </c>
      <c r="J136" s="35">
        <v>0</v>
      </c>
      <c r="K136" s="36">
        <v>0</v>
      </c>
      <c r="L136" s="36">
        <v>0</v>
      </c>
    </row>
    <row r="137" spans="1:13" ht="27.6" x14ac:dyDescent="0.3">
      <c r="A137" s="134"/>
      <c r="B137" s="103"/>
      <c r="C137" s="94"/>
      <c r="D137" s="82"/>
      <c r="E137" s="33" t="s">
        <v>3</v>
      </c>
      <c r="F137" s="34">
        <f t="shared" si="82"/>
        <v>0</v>
      </c>
      <c r="G137" s="35">
        <v>0</v>
      </c>
      <c r="H137" s="35">
        <f>'[1]2021-2023'!I131</f>
        <v>0</v>
      </c>
      <c r="I137" s="35">
        <v>0</v>
      </c>
      <c r="J137" s="35">
        <v>0</v>
      </c>
      <c r="K137" s="36">
        <v>0</v>
      </c>
      <c r="L137" s="36">
        <v>0</v>
      </c>
    </row>
    <row r="138" spans="1:13" x14ac:dyDescent="0.3">
      <c r="A138" s="134"/>
      <c r="B138" s="103"/>
      <c r="C138" s="94"/>
      <c r="D138" s="82"/>
      <c r="E138" s="33" t="s">
        <v>63</v>
      </c>
      <c r="F138" s="34">
        <f t="shared" si="82"/>
        <v>781.68667000000005</v>
      </c>
      <c r="G138" s="35">
        <v>0</v>
      </c>
      <c r="H138" s="35">
        <v>0</v>
      </c>
      <c r="I138" s="35">
        <f>781.68667</f>
        <v>781.68667000000005</v>
      </c>
      <c r="J138" s="35">
        <v>0</v>
      </c>
      <c r="K138" s="36">
        <v>0</v>
      </c>
      <c r="L138" s="36">
        <v>0</v>
      </c>
      <c r="M138" s="3"/>
    </row>
    <row r="139" spans="1:13" ht="28.2" thickBot="1" x14ac:dyDescent="0.35">
      <c r="A139" s="164"/>
      <c r="B139" s="158"/>
      <c r="C139" s="130"/>
      <c r="D139" s="83"/>
      <c r="E139" s="10" t="s">
        <v>5</v>
      </c>
      <c r="F139" s="63">
        <f t="shared" si="82"/>
        <v>0</v>
      </c>
      <c r="G139" s="64">
        <v>0</v>
      </c>
      <c r="H139" s="64">
        <f>'[1]2021-2023'!I133</f>
        <v>0</v>
      </c>
      <c r="I139" s="64">
        <v>0</v>
      </c>
      <c r="J139" s="64">
        <v>0</v>
      </c>
      <c r="K139" s="65">
        <v>0</v>
      </c>
      <c r="L139" s="65">
        <v>0</v>
      </c>
    </row>
    <row r="140" spans="1:13" ht="15" thickTop="1" x14ac:dyDescent="0.3">
      <c r="A140" s="120" t="s">
        <v>17</v>
      </c>
      <c r="B140" s="147" t="s">
        <v>39</v>
      </c>
      <c r="C140" s="105" t="s">
        <v>124</v>
      </c>
      <c r="D140" s="99" t="s">
        <v>12</v>
      </c>
      <c r="E140" s="16" t="s">
        <v>1</v>
      </c>
      <c r="F140" s="17">
        <f t="shared" si="82"/>
        <v>76198.877359999999</v>
      </c>
      <c r="G140" s="18">
        <f t="shared" ref="G140:K140" si="83">SUM(G141:G145)</f>
        <v>13458.687829999999</v>
      </c>
      <c r="H140" s="18">
        <f>'[1]2021-2023'!I134</f>
        <v>15344.80256</v>
      </c>
      <c r="I140" s="18">
        <f t="shared" si="83"/>
        <v>14927.400729999999</v>
      </c>
      <c r="J140" s="18">
        <f t="shared" si="83"/>
        <v>16220.469229999999</v>
      </c>
      <c r="K140" s="19">
        <f t="shared" si="83"/>
        <v>16247.51701</v>
      </c>
      <c r="L140" s="19">
        <f t="shared" ref="L140" si="84">SUM(L141:L145)</f>
        <v>16247.51701</v>
      </c>
    </row>
    <row r="141" spans="1:13" x14ac:dyDescent="0.3">
      <c r="A141" s="121"/>
      <c r="B141" s="148"/>
      <c r="C141" s="106"/>
      <c r="D141" s="100"/>
      <c r="E141" s="20" t="s">
        <v>2</v>
      </c>
      <c r="F141" s="21">
        <f t="shared" si="82"/>
        <v>0</v>
      </c>
      <c r="G141" s="22">
        <v>0</v>
      </c>
      <c r="H141" s="22">
        <f>'[1]2021-2023'!I135</f>
        <v>0</v>
      </c>
      <c r="I141" s="22">
        <v>0</v>
      </c>
      <c r="J141" s="22">
        <v>0</v>
      </c>
      <c r="K141" s="23">
        <v>0</v>
      </c>
      <c r="L141" s="23">
        <v>0</v>
      </c>
    </row>
    <row r="142" spans="1:13" x14ac:dyDescent="0.3">
      <c r="A142" s="121"/>
      <c r="B142" s="148"/>
      <c r="C142" s="106"/>
      <c r="D142" s="100"/>
      <c r="E142" s="24" t="s">
        <v>76</v>
      </c>
      <c r="F142" s="21">
        <f t="shared" si="82"/>
        <v>0</v>
      </c>
      <c r="G142" s="22">
        <v>0</v>
      </c>
      <c r="H142" s="22">
        <f>'[1]2021-2023'!I136</f>
        <v>0</v>
      </c>
      <c r="I142" s="22">
        <v>0</v>
      </c>
      <c r="J142" s="22">
        <v>0</v>
      </c>
      <c r="K142" s="23">
        <v>0</v>
      </c>
      <c r="L142" s="23">
        <v>0</v>
      </c>
    </row>
    <row r="143" spans="1:13" ht="27.6" x14ac:dyDescent="0.3">
      <c r="A143" s="121"/>
      <c r="B143" s="148"/>
      <c r="C143" s="106"/>
      <c r="D143" s="100"/>
      <c r="E143" s="20" t="s">
        <v>3</v>
      </c>
      <c r="F143" s="21">
        <f t="shared" si="82"/>
        <v>0</v>
      </c>
      <c r="G143" s="22">
        <v>0</v>
      </c>
      <c r="H143" s="22">
        <f>'[1]2021-2023'!I137</f>
        <v>0</v>
      </c>
      <c r="I143" s="22">
        <v>0</v>
      </c>
      <c r="J143" s="22">
        <v>0</v>
      </c>
      <c r="K143" s="23">
        <v>0</v>
      </c>
      <c r="L143" s="23">
        <v>0</v>
      </c>
    </row>
    <row r="144" spans="1:13" x14ac:dyDescent="0.3">
      <c r="A144" s="121"/>
      <c r="B144" s="148"/>
      <c r="C144" s="106"/>
      <c r="D144" s="100"/>
      <c r="E144" s="20" t="s">
        <v>4</v>
      </c>
      <c r="F144" s="21">
        <f t="shared" si="82"/>
        <v>76198.877359999999</v>
      </c>
      <c r="G144" s="22">
        <f>15601.928-2143.24017</f>
        <v>13458.687829999999</v>
      </c>
      <c r="H144" s="22">
        <f>'[1]2021-2023'!I138</f>
        <v>15344.80256</v>
      </c>
      <c r="I144" s="22">
        <v>14927.400729999999</v>
      </c>
      <c r="J144" s="22">
        <v>16220.469229999999</v>
      </c>
      <c r="K144" s="23">
        <v>16247.51701</v>
      </c>
      <c r="L144" s="23">
        <v>16247.51701</v>
      </c>
    </row>
    <row r="145" spans="1:13" ht="28.2" thickBot="1" x14ac:dyDescent="0.35">
      <c r="A145" s="172"/>
      <c r="B145" s="169"/>
      <c r="C145" s="170"/>
      <c r="D145" s="108"/>
      <c r="E145" s="70" t="s">
        <v>5</v>
      </c>
      <c r="F145" s="71">
        <f t="shared" si="82"/>
        <v>0</v>
      </c>
      <c r="G145" s="72">
        <v>0</v>
      </c>
      <c r="H145" s="72">
        <f>'[1]2021-2023'!I139</f>
        <v>0</v>
      </c>
      <c r="I145" s="72">
        <v>0</v>
      </c>
      <c r="J145" s="72">
        <v>0</v>
      </c>
      <c r="K145" s="73">
        <v>0</v>
      </c>
      <c r="L145" s="73">
        <v>0</v>
      </c>
    </row>
    <row r="146" spans="1:13" ht="15" thickTop="1" x14ac:dyDescent="0.3">
      <c r="A146" s="120" t="s">
        <v>16</v>
      </c>
      <c r="B146" s="147" t="s">
        <v>33</v>
      </c>
      <c r="C146" s="105" t="s">
        <v>124</v>
      </c>
      <c r="D146" s="99" t="s">
        <v>102</v>
      </c>
      <c r="E146" s="16" t="s">
        <v>1</v>
      </c>
      <c r="F146" s="17">
        <f t="shared" si="82"/>
        <v>514626.34119999997</v>
      </c>
      <c r="G146" s="18">
        <f t="shared" ref="G146:K151" si="85">SUM(G152,G158)</f>
        <v>93078.628280000004</v>
      </c>
      <c r="H146" s="18">
        <f>'[1]2021-2023'!I140</f>
        <v>111392.35612000001</v>
      </c>
      <c r="I146" s="18">
        <f t="shared" si="85"/>
        <v>107489.26095</v>
      </c>
      <c r="J146" s="18">
        <f t="shared" si="85"/>
        <v>101322.34461999999</v>
      </c>
      <c r="K146" s="19">
        <f t="shared" si="85"/>
        <v>101343.75122999999</v>
      </c>
      <c r="L146" s="19">
        <f t="shared" ref="L146" si="86">SUM(L152,L158)</f>
        <v>99421.489119999998</v>
      </c>
    </row>
    <row r="147" spans="1:13" x14ac:dyDescent="0.3">
      <c r="A147" s="121"/>
      <c r="B147" s="148"/>
      <c r="C147" s="106"/>
      <c r="D147" s="100"/>
      <c r="E147" s="20" t="s">
        <v>2</v>
      </c>
      <c r="F147" s="21">
        <f t="shared" si="82"/>
        <v>0</v>
      </c>
      <c r="G147" s="22">
        <f t="shared" ref="G147:G151" si="87">SUM(G153,G159)</f>
        <v>0</v>
      </c>
      <c r="H147" s="22">
        <f>'[1]2021-2023'!I141</f>
        <v>0</v>
      </c>
      <c r="I147" s="22">
        <f t="shared" si="85"/>
        <v>0</v>
      </c>
      <c r="J147" s="22">
        <f t="shared" si="85"/>
        <v>0</v>
      </c>
      <c r="K147" s="23">
        <f t="shared" si="85"/>
        <v>0</v>
      </c>
      <c r="L147" s="23">
        <f t="shared" ref="L147" si="88">SUM(L153,L159)</f>
        <v>0</v>
      </c>
    </row>
    <row r="148" spans="1:13" x14ac:dyDescent="0.3">
      <c r="A148" s="121"/>
      <c r="B148" s="148"/>
      <c r="C148" s="106"/>
      <c r="D148" s="100"/>
      <c r="E148" s="24" t="s">
        <v>76</v>
      </c>
      <c r="F148" s="21">
        <f t="shared" si="82"/>
        <v>0</v>
      </c>
      <c r="G148" s="22">
        <f t="shared" si="87"/>
        <v>0</v>
      </c>
      <c r="H148" s="22">
        <f>'[1]2021-2023'!I142</f>
        <v>0</v>
      </c>
      <c r="I148" s="22">
        <f t="shared" si="85"/>
        <v>0</v>
      </c>
      <c r="J148" s="22">
        <f t="shared" si="85"/>
        <v>0</v>
      </c>
      <c r="K148" s="23">
        <f t="shared" si="85"/>
        <v>0</v>
      </c>
      <c r="L148" s="23">
        <f t="shared" ref="L148" si="89">SUM(L154,L160)</f>
        <v>0</v>
      </c>
    </row>
    <row r="149" spans="1:13" ht="27.6" x14ac:dyDescent="0.3">
      <c r="A149" s="121"/>
      <c r="B149" s="148"/>
      <c r="C149" s="106"/>
      <c r="D149" s="100"/>
      <c r="E149" s="20" t="s">
        <v>3</v>
      </c>
      <c r="F149" s="21">
        <f t="shared" si="82"/>
        <v>0</v>
      </c>
      <c r="G149" s="22">
        <f t="shared" si="87"/>
        <v>0</v>
      </c>
      <c r="H149" s="22">
        <f>'[1]2021-2023'!I143</f>
        <v>0</v>
      </c>
      <c r="I149" s="22">
        <f t="shared" si="85"/>
        <v>0</v>
      </c>
      <c r="J149" s="22">
        <f t="shared" si="85"/>
        <v>0</v>
      </c>
      <c r="K149" s="23">
        <f t="shared" si="85"/>
        <v>0</v>
      </c>
      <c r="L149" s="23">
        <f t="shared" ref="L149" si="90">SUM(L155,L161)</f>
        <v>0</v>
      </c>
    </row>
    <row r="150" spans="1:13" x14ac:dyDescent="0.3">
      <c r="A150" s="121"/>
      <c r="B150" s="148"/>
      <c r="C150" s="106"/>
      <c r="D150" s="100"/>
      <c r="E150" s="20" t="s">
        <v>4</v>
      </c>
      <c r="F150" s="21">
        <f t="shared" si="82"/>
        <v>514626.34119999997</v>
      </c>
      <c r="G150" s="22">
        <f t="shared" si="87"/>
        <v>93078.628280000004</v>
      </c>
      <c r="H150" s="22">
        <f>'[1]2021-2023'!I144</f>
        <v>111392.35612000001</v>
      </c>
      <c r="I150" s="22">
        <f t="shared" si="85"/>
        <v>107489.26095</v>
      </c>
      <c r="J150" s="22">
        <f t="shared" si="85"/>
        <v>101322.34461999999</v>
      </c>
      <c r="K150" s="23">
        <f t="shared" si="85"/>
        <v>101343.75122999999</v>
      </c>
      <c r="L150" s="23">
        <f t="shared" ref="L150" si="91">SUM(L156,L162)</f>
        <v>99421.489119999998</v>
      </c>
    </row>
    <row r="151" spans="1:13" ht="28.2" thickBot="1" x14ac:dyDescent="0.35">
      <c r="A151" s="122"/>
      <c r="B151" s="149"/>
      <c r="C151" s="107"/>
      <c r="D151" s="101"/>
      <c r="E151" s="25" t="s">
        <v>5</v>
      </c>
      <c r="F151" s="26">
        <f t="shared" si="82"/>
        <v>0</v>
      </c>
      <c r="G151" s="27">
        <f t="shared" si="87"/>
        <v>0</v>
      </c>
      <c r="H151" s="27">
        <f>'[1]2021-2023'!I145</f>
        <v>0</v>
      </c>
      <c r="I151" s="27">
        <f t="shared" si="85"/>
        <v>0</v>
      </c>
      <c r="J151" s="27">
        <f t="shared" si="85"/>
        <v>0</v>
      </c>
      <c r="K151" s="28">
        <f t="shared" si="85"/>
        <v>0</v>
      </c>
      <c r="L151" s="28">
        <f t="shared" ref="L151" si="92">SUM(L157,L163)</f>
        <v>0</v>
      </c>
    </row>
    <row r="152" spans="1:13" x14ac:dyDescent="0.3">
      <c r="A152" s="133" t="s">
        <v>32</v>
      </c>
      <c r="B152" s="102" t="s">
        <v>11</v>
      </c>
      <c r="C152" s="93" t="s">
        <v>126</v>
      </c>
      <c r="D152" s="81" t="s">
        <v>103</v>
      </c>
      <c r="E152" s="29" t="s">
        <v>1</v>
      </c>
      <c r="F152" s="30">
        <f t="shared" si="82"/>
        <v>30149.164719999997</v>
      </c>
      <c r="G152" s="31">
        <f t="shared" ref="G152:K152" si="93">SUM(G153:G157)</f>
        <v>12188.40395</v>
      </c>
      <c r="H152" s="31">
        <f>'[1]2021-2023'!I146</f>
        <v>12193.97444</v>
      </c>
      <c r="I152" s="31">
        <f t="shared" si="93"/>
        <v>1922.2621099999999</v>
      </c>
      <c r="J152" s="31">
        <f t="shared" si="93"/>
        <v>1922.2621099999999</v>
      </c>
      <c r="K152" s="32">
        <f t="shared" si="93"/>
        <v>1922.2621099999999</v>
      </c>
      <c r="L152" s="32">
        <f t="shared" ref="L152" si="94">SUM(L153:L157)</f>
        <v>0</v>
      </c>
    </row>
    <row r="153" spans="1:13" x14ac:dyDescent="0.3">
      <c r="A153" s="134"/>
      <c r="B153" s="103"/>
      <c r="C153" s="94"/>
      <c r="D153" s="82"/>
      <c r="E153" s="33" t="s">
        <v>2</v>
      </c>
      <c r="F153" s="34">
        <f t="shared" si="82"/>
        <v>0</v>
      </c>
      <c r="G153" s="35">
        <v>0</v>
      </c>
      <c r="H153" s="35">
        <f>'[1]2021-2023'!I147</f>
        <v>0</v>
      </c>
      <c r="I153" s="35">
        <v>0</v>
      </c>
      <c r="J153" s="35">
        <v>0</v>
      </c>
      <c r="K153" s="36">
        <v>0</v>
      </c>
      <c r="L153" s="36">
        <v>0</v>
      </c>
    </row>
    <row r="154" spans="1:13" x14ac:dyDescent="0.3">
      <c r="A154" s="134"/>
      <c r="B154" s="103"/>
      <c r="C154" s="94"/>
      <c r="D154" s="82"/>
      <c r="E154" s="37" t="s">
        <v>76</v>
      </c>
      <c r="F154" s="34">
        <f t="shared" si="82"/>
        <v>0</v>
      </c>
      <c r="G154" s="35">
        <v>0</v>
      </c>
      <c r="H154" s="35">
        <f>'[1]2021-2023'!I148</f>
        <v>0</v>
      </c>
      <c r="I154" s="35">
        <v>0</v>
      </c>
      <c r="J154" s="35">
        <v>0</v>
      </c>
      <c r="K154" s="36">
        <v>0</v>
      </c>
      <c r="L154" s="36">
        <v>0</v>
      </c>
    </row>
    <row r="155" spans="1:13" ht="27.6" x14ac:dyDescent="0.3">
      <c r="A155" s="134"/>
      <c r="B155" s="103"/>
      <c r="C155" s="94"/>
      <c r="D155" s="82"/>
      <c r="E155" s="33" t="s">
        <v>3</v>
      </c>
      <c r="F155" s="34">
        <f t="shared" si="82"/>
        <v>0</v>
      </c>
      <c r="G155" s="35">
        <v>0</v>
      </c>
      <c r="H155" s="35">
        <f>'[1]2021-2023'!I149</f>
        <v>0</v>
      </c>
      <c r="I155" s="35">
        <v>0</v>
      </c>
      <c r="J155" s="35">
        <v>0</v>
      </c>
      <c r="K155" s="36">
        <v>0</v>
      </c>
      <c r="L155" s="36">
        <v>0</v>
      </c>
    </row>
    <row r="156" spans="1:13" x14ac:dyDescent="0.3">
      <c r="A156" s="134"/>
      <c r="B156" s="103"/>
      <c r="C156" s="94"/>
      <c r="D156" s="82"/>
      <c r="E156" s="33" t="s">
        <v>4</v>
      </c>
      <c r="F156" s="34">
        <f t="shared" si="82"/>
        <v>30149.164719999997</v>
      </c>
      <c r="G156" s="35">
        <f>11521.982-10.5+676.92195</f>
        <v>12188.40395</v>
      </c>
      <c r="H156" s="35">
        <f>'[1]2021-2023'!I150</f>
        <v>12193.97444</v>
      </c>
      <c r="I156" s="35">
        <v>1922.2621099999999</v>
      </c>
      <c r="J156" s="35">
        <v>1922.2621099999999</v>
      </c>
      <c r="K156" s="35">
        <v>1922.2621099999999</v>
      </c>
      <c r="L156" s="35">
        <v>0</v>
      </c>
      <c r="M156" s="3"/>
    </row>
    <row r="157" spans="1:13" ht="28.2" thickBot="1" x14ac:dyDescent="0.35">
      <c r="A157" s="142"/>
      <c r="B157" s="104"/>
      <c r="C157" s="95"/>
      <c r="D157" s="118"/>
      <c r="E157" s="59" t="s">
        <v>5</v>
      </c>
      <c r="F157" s="60">
        <f t="shared" si="82"/>
        <v>0</v>
      </c>
      <c r="G157" s="61">
        <v>0</v>
      </c>
      <c r="H157" s="61">
        <f>'[1]2021-2023'!I151</f>
        <v>0</v>
      </c>
      <c r="I157" s="61">
        <v>0</v>
      </c>
      <c r="J157" s="61">
        <v>0</v>
      </c>
      <c r="K157" s="62">
        <v>0</v>
      </c>
      <c r="L157" s="62">
        <v>0</v>
      </c>
    </row>
    <row r="158" spans="1:13" x14ac:dyDescent="0.3">
      <c r="A158" s="133" t="s">
        <v>13</v>
      </c>
      <c r="B158" s="102" t="s">
        <v>10</v>
      </c>
      <c r="C158" s="93" t="s">
        <v>124</v>
      </c>
      <c r="D158" s="81" t="s">
        <v>37</v>
      </c>
      <c r="E158" s="29" t="s">
        <v>1</v>
      </c>
      <c r="F158" s="30">
        <f t="shared" si="82"/>
        <v>484477.17647999997</v>
      </c>
      <c r="G158" s="31">
        <f t="shared" ref="G158:K158" si="95">SUM(G159:G163)</f>
        <v>80890.224329999997</v>
      </c>
      <c r="H158" s="31">
        <f>'[1]2021-2023'!I152</f>
        <v>99198.381680000006</v>
      </c>
      <c r="I158" s="31">
        <f t="shared" si="95"/>
        <v>105566.99884</v>
      </c>
      <c r="J158" s="31">
        <f t="shared" si="95"/>
        <v>99400.082509999993</v>
      </c>
      <c r="K158" s="32">
        <f t="shared" si="95"/>
        <v>99421.489119999998</v>
      </c>
      <c r="L158" s="32">
        <f t="shared" ref="L158" si="96">SUM(L159:L163)</f>
        <v>99421.489119999998</v>
      </c>
    </row>
    <row r="159" spans="1:13" x14ac:dyDescent="0.3">
      <c r="A159" s="134"/>
      <c r="B159" s="103"/>
      <c r="C159" s="94"/>
      <c r="D159" s="82"/>
      <c r="E159" s="33" t="s">
        <v>2</v>
      </c>
      <c r="F159" s="34">
        <f t="shared" si="82"/>
        <v>0</v>
      </c>
      <c r="G159" s="35">
        <v>0</v>
      </c>
      <c r="H159" s="35">
        <f>'[1]2021-2023'!I153</f>
        <v>0</v>
      </c>
      <c r="I159" s="35">
        <v>0</v>
      </c>
      <c r="J159" s="35">
        <v>0</v>
      </c>
      <c r="K159" s="36">
        <v>0</v>
      </c>
      <c r="L159" s="36">
        <v>0</v>
      </c>
    </row>
    <row r="160" spans="1:13" x14ac:dyDescent="0.3">
      <c r="A160" s="134"/>
      <c r="B160" s="103"/>
      <c r="C160" s="94"/>
      <c r="D160" s="82"/>
      <c r="E160" s="37" t="s">
        <v>76</v>
      </c>
      <c r="F160" s="34">
        <f t="shared" si="82"/>
        <v>0</v>
      </c>
      <c r="G160" s="35">
        <v>0</v>
      </c>
      <c r="H160" s="35">
        <f>'[1]2021-2023'!I154</f>
        <v>0</v>
      </c>
      <c r="I160" s="35">
        <v>0</v>
      </c>
      <c r="J160" s="35">
        <v>0</v>
      </c>
      <c r="K160" s="36">
        <v>0</v>
      </c>
      <c r="L160" s="36">
        <v>0</v>
      </c>
    </row>
    <row r="161" spans="1:13" ht="27.6" x14ac:dyDescent="0.3">
      <c r="A161" s="134"/>
      <c r="B161" s="103"/>
      <c r="C161" s="94"/>
      <c r="D161" s="82"/>
      <c r="E161" s="33" t="s">
        <v>3</v>
      </c>
      <c r="F161" s="34">
        <f t="shared" si="82"/>
        <v>0</v>
      </c>
      <c r="G161" s="35">
        <v>0</v>
      </c>
      <c r="H161" s="35">
        <f>'[1]2021-2023'!I155</f>
        <v>0</v>
      </c>
      <c r="I161" s="35">
        <v>0</v>
      </c>
      <c r="J161" s="35">
        <v>0</v>
      </c>
      <c r="K161" s="36">
        <v>0</v>
      </c>
      <c r="L161" s="36">
        <v>0</v>
      </c>
    </row>
    <row r="162" spans="1:13" x14ac:dyDescent="0.3">
      <c r="A162" s="134"/>
      <c r="B162" s="103"/>
      <c r="C162" s="94"/>
      <c r="D162" s="82"/>
      <c r="E162" s="33" t="s">
        <v>4</v>
      </c>
      <c r="F162" s="34">
        <f t="shared" si="82"/>
        <v>484477.17647999997</v>
      </c>
      <c r="G162" s="35">
        <f>80890.22433</f>
        <v>80890.224329999997</v>
      </c>
      <c r="H162" s="35">
        <f>'[1]2021-2023'!I156</f>
        <v>99198.381680000006</v>
      </c>
      <c r="I162" s="35">
        <f>99453.31384+6113.685</f>
        <v>105566.99884</v>
      </c>
      <c r="J162" s="35">
        <v>99400.082509999993</v>
      </c>
      <c r="K162" s="36">
        <v>99421.489119999998</v>
      </c>
      <c r="L162" s="36">
        <v>99421.489119999998</v>
      </c>
      <c r="M162" s="3"/>
    </row>
    <row r="163" spans="1:13" ht="28.2" thickBot="1" x14ac:dyDescent="0.35">
      <c r="A163" s="164"/>
      <c r="B163" s="158"/>
      <c r="C163" s="130"/>
      <c r="D163" s="83"/>
      <c r="E163" s="10" t="s">
        <v>5</v>
      </c>
      <c r="F163" s="63">
        <f t="shared" si="82"/>
        <v>0</v>
      </c>
      <c r="G163" s="64">
        <v>0</v>
      </c>
      <c r="H163" s="64">
        <f>'[1]2021-2023'!I157</f>
        <v>0</v>
      </c>
      <c r="I163" s="64">
        <v>0</v>
      </c>
      <c r="J163" s="64">
        <v>0</v>
      </c>
      <c r="K163" s="65">
        <v>0</v>
      </c>
      <c r="L163" s="65">
        <v>0</v>
      </c>
    </row>
    <row r="164" spans="1:13" ht="15" thickTop="1" x14ac:dyDescent="0.3">
      <c r="A164" s="120" t="s">
        <v>36</v>
      </c>
      <c r="B164" s="147" t="s">
        <v>69</v>
      </c>
      <c r="C164" s="96"/>
      <c r="D164" s="99" t="s">
        <v>12</v>
      </c>
      <c r="E164" s="16" t="s">
        <v>1</v>
      </c>
      <c r="F164" s="17">
        <f t="shared" si="82"/>
        <v>7.3757999999999999</v>
      </c>
      <c r="G164" s="18">
        <f t="shared" ref="G164:K169" si="97">G170</f>
        <v>0</v>
      </c>
      <c r="H164" s="18">
        <f>'[1]2021-2023'!I158</f>
        <v>0</v>
      </c>
      <c r="I164" s="18">
        <f t="shared" si="97"/>
        <v>7.3757999999999999</v>
      </c>
      <c r="J164" s="18">
        <f t="shared" si="97"/>
        <v>0</v>
      </c>
      <c r="K164" s="19">
        <f t="shared" si="97"/>
        <v>0</v>
      </c>
      <c r="L164" s="19">
        <f t="shared" ref="L164" si="98">L170</f>
        <v>0</v>
      </c>
    </row>
    <row r="165" spans="1:13" x14ac:dyDescent="0.3">
      <c r="A165" s="121"/>
      <c r="B165" s="148"/>
      <c r="C165" s="97"/>
      <c r="D165" s="100"/>
      <c r="E165" s="20" t="s">
        <v>2</v>
      </c>
      <c r="F165" s="21">
        <f t="shared" si="82"/>
        <v>0</v>
      </c>
      <c r="G165" s="22">
        <f t="shared" ref="G165:G169" si="99">G171</f>
        <v>0</v>
      </c>
      <c r="H165" s="22">
        <f>'[1]2021-2023'!I159</f>
        <v>0</v>
      </c>
      <c r="I165" s="22">
        <f t="shared" si="97"/>
        <v>0</v>
      </c>
      <c r="J165" s="22">
        <f t="shared" si="97"/>
        <v>0</v>
      </c>
      <c r="K165" s="23">
        <f t="shared" si="97"/>
        <v>0</v>
      </c>
      <c r="L165" s="23">
        <f t="shared" ref="L165" si="100">L171</f>
        <v>0</v>
      </c>
    </row>
    <row r="166" spans="1:13" x14ac:dyDescent="0.3">
      <c r="A166" s="121"/>
      <c r="B166" s="148"/>
      <c r="C166" s="97"/>
      <c r="D166" s="100"/>
      <c r="E166" s="24" t="s">
        <v>75</v>
      </c>
      <c r="F166" s="21">
        <f t="shared" si="82"/>
        <v>0</v>
      </c>
      <c r="G166" s="22">
        <f t="shared" si="99"/>
        <v>0</v>
      </c>
      <c r="H166" s="22">
        <f>'[1]2021-2023'!I160</f>
        <v>0</v>
      </c>
      <c r="I166" s="22">
        <f t="shared" si="97"/>
        <v>0</v>
      </c>
      <c r="J166" s="22">
        <f t="shared" si="97"/>
        <v>0</v>
      </c>
      <c r="K166" s="23">
        <f t="shared" si="97"/>
        <v>0</v>
      </c>
      <c r="L166" s="23">
        <f t="shared" ref="L166" si="101">L172</f>
        <v>0</v>
      </c>
    </row>
    <row r="167" spans="1:13" ht="27.6" x14ac:dyDescent="0.3">
      <c r="A167" s="121"/>
      <c r="B167" s="148"/>
      <c r="C167" s="97"/>
      <c r="D167" s="100"/>
      <c r="E167" s="20" t="s">
        <v>3</v>
      </c>
      <c r="F167" s="21">
        <f t="shared" si="82"/>
        <v>0</v>
      </c>
      <c r="G167" s="22">
        <f t="shared" si="99"/>
        <v>0</v>
      </c>
      <c r="H167" s="22">
        <f>'[1]2021-2023'!I161</f>
        <v>0</v>
      </c>
      <c r="I167" s="22">
        <f t="shared" si="97"/>
        <v>0</v>
      </c>
      <c r="J167" s="22">
        <f t="shared" si="97"/>
        <v>0</v>
      </c>
      <c r="K167" s="23">
        <f t="shared" si="97"/>
        <v>0</v>
      </c>
      <c r="L167" s="23">
        <f t="shared" ref="L167" si="102">L173</f>
        <v>0</v>
      </c>
    </row>
    <row r="168" spans="1:13" x14ac:dyDescent="0.3">
      <c r="A168" s="121"/>
      <c r="B168" s="148"/>
      <c r="C168" s="97"/>
      <c r="D168" s="100"/>
      <c r="E168" s="20" t="s">
        <v>4</v>
      </c>
      <c r="F168" s="21">
        <f t="shared" si="82"/>
        <v>7.3757999999999999</v>
      </c>
      <c r="G168" s="22">
        <f t="shared" si="99"/>
        <v>0</v>
      </c>
      <c r="H168" s="22">
        <f>'[1]2021-2023'!I162</f>
        <v>0</v>
      </c>
      <c r="I168" s="22">
        <f t="shared" si="97"/>
        <v>7.3757999999999999</v>
      </c>
      <c r="J168" s="22">
        <f t="shared" si="97"/>
        <v>0</v>
      </c>
      <c r="K168" s="23">
        <f t="shared" si="97"/>
        <v>0</v>
      </c>
      <c r="L168" s="23">
        <f t="shared" ref="L168" si="103">L174</f>
        <v>0</v>
      </c>
    </row>
    <row r="169" spans="1:13" ht="28.2" thickBot="1" x14ac:dyDescent="0.35">
      <c r="A169" s="122"/>
      <c r="B169" s="149"/>
      <c r="C169" s="98"/>
      <c r="D169" s="101"/>
      <c r="E169" s="25" t="s">
        <v>5</v>
      </c>
      <c r="F169" s="26">
        <f t="shared" si="82"/>
        <v>0</v>
      </c>
      <c r="G169" s="27">
        <f t="shared" si="99"/>
        <v>0</v>
      </c>
      <c r="H169" s="27">
        <f>'[1]2021-2023'!I163</f>
        <v>0</v>
      </c>
      <c r="I169" s="27">
        <f t="shared" si="97"/>
        <v>0</v>
      </c>
      <c r="J169" s="27">
        <f t="shared" si="97"/>
        <v>0</v>
      </c>
      <c r="K169" s="28">
        <f t="shared" si="97"/>
        <v>0</v>
      </c>
      <c r="L169" s="28">
        <f t="shared" ref="L169" si="104">L175</f>
        <v>0</v>
      </c>
    </row>
    <row r="170" spans="1:13" x14ac:dyDescent="0.3">
      <c r="A170" s="133" t="s">
        <v>90</v>
      </c>
      <c r="B170" s="102" t="s">
        <v>72</v>
      </c>
      <c r="C170" s="78"/>
      <c r="D170" s="81" t="s">
        <v>12</v>
      </c>
      <c r="E170" s="29" t="s">
        <v>1</v>
      </c>
      <c r="F170" s="30">
        <f t="shared" si="82"/>
        <v>7.3757999999999999</v>
      </c>
      <c r="G170" s="31">
        <f t="shared" ref="G170:I170" si="105">SUM(G171:G175)</f>
        <v>0</v>
      </c>
      <c r="H170" s="31">
        <f>'[1]2021-2023'!I164</f>
        <v>0</v>
      </c>
      <c r="I170" s="31">
        <f t="shared" si="105"/>
        <v>7.3757999999999999</v>
      </c>
      <c r="J170" s="31">
        <f t="shared" ref="J170:K170" si="106">SUM(J171:J175)</f>
        <v>0</v>
      </c>
      <c r="K170" s="32">
        <f t="shared" si="106"/>
        <v>0</v>
      </c>
      <c r="L170" s="32">
        <f t="shared" ref="L170" si="107">SUM(L171:L175)</f>
        <v>0</v>
      </c>
    </row>
    <row r="171" spans="1:13" x14ac:dyDescent="0.3">
      <c r="A171" s="134"/>
      <c r="B171" s="103"/>
      <c r="C171" s="79"/>
      <c r="D171" s="82"/>
      <c r="E171" s="33" t="s">
        <v>2</v>
      </c>
      <c r="F171" s="34">
        <f t="shared" si="82"/>
        <v>0</v>
      </c>
      <c r="G171" s="35">
        <v>0</v>
      </c>
      <c r="H171" s="35">
        <f>'[1]2021-2023'!I165</f>
        <v>0</v>
      </c>
      <c r="I171" s="35">
        <v>0</v>
      </c>
      <c r="J171" s="35">
        <v>0</v>
      </c>
      <c r="K171" s="36">
        <v>0</v>
      </c>
      <c r="L171" s="36">
        <v>0</v>
      </c>
    </row>
    <row r="172" spans="1:13" x14ac:dyDescent="0.3">
      <c r="A172" s="134"/>
      <c r="B172" s="103"/>
      <c r="C172" s="79"/>
      <c r="D172" s="82"/>
      <c r="E172" s="37" t="s">
        <v>75</v>
      </c>
      <c r="F172" s="34">
        <f t="shared" si="82"/>
        <v>0</v>
      </c>
      <c r="G172" s="35">
        <v>0</v>
      </c>
      <c r="H172" s="35">
        <f>'[1]2021-2023'!I166</f>
        <v>0</v>
      </c>
      <c r="I172" s="35">
        <v>0</v>
      </c>
      <c r="J172" s="35">
        <v>0</v>
      </c>
      <c r="K172" s="36">
        <v>0</v>
      </c>
      <c r="L172" s="36">
        <v>0</v>
      </c>
    </row>
    <row r="173" spans="1:13" ht="27.6" x14ac:dyDescent="0.3">
      <c r="A173" s="134"/>
      <c r="B173" s="103"/>
      <c r="C173" s="79"/>
      <c r="D173" s="82"/>
      <c r="E173" s="33" t="s">
        <v>3</v>
      </c>
      <c r="F173" s="34">
        <f t="shared" si="82"/>
        <v>0</v>
      </c>
      <c r="G173" s="35">
        <v>0</v>
      </c>
      <c r="H173" s="35">
        <f>'[1]2021-2023'!I167</f>
        <v>0</v>
      </c>
      <c r="I173" s="35">
        <v>0</v>
      </c>
      <c r="J173" s="35">
        <v>0</v>
      </c>
      <c r="K173" s="36">
        <v>0</v>
      </c>
      <c r="L173" s="36">
        <v>0</v>
      </c>
    </row>
    <row r="174" spans="1:13" x14ac:dyDescent="0.3">
      <c r="A174" s="134"/>
      <c r="B174" s="103"/>
      <c r="C174" s="79"/>
      <c r="D174" s="82"/>
      <c r="E174" s="33" t="s">
        <v>4</v>
      </c>
      <c r="F174" s="34">
        <f t="shared" si="82"/>
        <v>7.3757999999999999</v>
      </c>
      <c r="G174" s="35">
        <v>0</v>
      </c>
      <c r="H174" s="35">
        <f>'[1]2021-2023'!I168</f>
        <v>0</v>
      </c>
      <c r="I174" s="35">
        <v>7.3757999999999999</v>
      </c>
      <c r="J174" s="35">
        <v>0</v>
      </c>
      <c r="K174" s="36">
        <v>0</v>
      </c>
      <c r="L174" s="36">
        <v>0</v>
      </c>
    </row>
    <row r="175" spans="1:13" ht="28.2" thickBot="1" x14ac:dyDescent="0.35">
      <c r="A175" s="164"/>
      <c r="B175" s="158"/>
      <c r="C175" s="80"/>
      <c r="D175" s="83"/>
      <c r="E175" s="10" t="s">
        <v>5</v>
      </c>
      <c r="F175" s="63">
        <f t="shared" si="82"/>
        <v>0</v>
      </c>
      <c r="G175" s="64">
        <v>0</v>
      </c>
      <c r="H175" s="64">
        <f>'[1]2021-2023'!I169</f>
        <v>0</v>
      </c>
      <c r="I175" s="64">
        <v>0</v>
      </c>
      <c r="J175" s="64">
        <v>0</v>
      </c>
      <c r="K175" s="65">
        <v>0</v>
      </c>
      <c r="L175" s="65">
        <v>0</v>
      </c>
    </row>
    <row r="176" spans="1:13" ht="15" thickTop="1" x14ac:dyDescent="0.3">
      <c r="A176" s="120" t="s">
        <v>18</v>
      </c>
      <c r="B176" s="147" t="s">
        <v>40</v>
      </c>
      <c r="C176" s="105" t="s">
        <v>127</v>
      </c>
      <c r="D176" s="99" t="s">
        <v>12</v>
      </c>
      <c r="E176" s="16" t="s">
        <v>1</v>
      </c>
      <c r="F176" s="17">
        <f t="shared" si="82"/>
        <v>197578.65179999999</v>
      </c>
      <c r="G176" s="18">
        <f t="shared" ref="G176:K181" si="108">SUM(G182,G188)</f>
        <v>27116.2212</v>
      </c>
      <c r="H176" s="18">
        <f>'[1]2021-2023'!I170</f>
        <v>40222.550999999999</v>
      </c>
      <c r="I176" s="18">
        <f t="shared" si="108"/>
        <v>40274.85</v>
      </c>
      <c r="J176" s="18">
        <f t="shared" si="108"/>
        <v>63856.677600000003</v>
      </c>
      <c r="K176" s="19">
        <f t="shared" si="108"/>
        <v>26108.351999999999</v>
      </c>
      <c r="L176" s="19">
        <f t="shared" ref="L176" si="109">SUM(L182,L188)</f>
        <v>0</v>
      </c>
    </row>
    <row r="177" spans="1:12" x14ac:dyDescent="0.3">
      <c r="A177" s="121"/>
      <c r="B177" s="148"/>
      <c r="C177" s="106"/>
      <c r="D177" s="100"/>
      <c r="E177" s="20" t="s">
        <v>2</v>
      </c>
      <c r="F177" s="21">
        <f t="shared" si="82"/>
        <v>194096.83259999997</v>
      </c>
      <c r="G177" s="22">
        <f t="shared" ref="G177:G181" si="110">SUM(G183,G189)</f>
        <v>23634.401999999998</v>
      </c>
      <c r="H177" s="22">
        <f>'[1]2021-2023'!I171</f>
        <v>40222.550999999999</v>
      </c>
      <c r="I177" s="22">
        <f t="shared" si="108"/>
        <v>40274.85</v>
      </c>
      <c r="J177" s="22">
        <f t="shared" si="108"/>
        <v>63856.677600000003</v>
      </c>
      <c r="K177" s="23">
        <f t="shared" si="108"/>
        <v>26108.351999999999</v>
      </c>
      <c r="L177" s="23">
        <f t="shared" ref="L177" si="111">SUM(L183,L189)</f>
        <v>0</v>
      </c>
    </row>
    <row r="178" spans="1:12" x14ac:dyDescent="0.3">
      <c r="A178" s="121"/>
      <c r="B178" s="148"/>
      <c r="C178" s="106"/>
      <c r="D178" s="100"/>
      <c r="E178" s="24" t="s">
        <v>76</v>
      </c>
      <c r="F178" s="21">
        <f t="shared" si="82"/>
        <v>0</v>
      </c>
      <c r="G178" s="22">
        <f t="shared" si="110"/>
        <v>0</v>
      </c>
      <c r="H178" s="22">
        <f>'[1]2021-2023'!I172</f>
        <v>0</v>
      </c>
      <c r="I178" s="22">
        <f t="shared" si="108"/>
        <v>0</v>
      </c>
      <c r="J178" s="22">
        <f t="shared" si="108"/>
        <v>0</v>
      </c>
      <c r="K178" s="23">
        <f t="shared" si="108"/>
        <v>0</v>
      </c>
      <c r="L178" s="23">
        <f t="shared" ref="L178" si="112">SUM(L184,L190)</f>
        <v>0</v>
      </c>
    </row>
    <row r="179" spans="1:12" ht="27.6" x14ac:dyDescent="0.3">
      <c r="A179" s="121"/>
      <c r="B179" s="148"/>
      <c r="C179" s="106"/>
      <c r="D179" s="100"/>
      <c r="E179" s="20" t="s">
        <v>3</v>
      </c>
      <c r="F179" s="21">
        <f t="shared" si="82"/>
        <v>0</v>
      </c>
      <c r="G179" s="22">
        <f t="shared" si="110"/>
        <v>0</v>
      </c>
      <c r="H179" s="22">
        <f>'[1]2021-2023'!I173</f>
        <v>0</v>
      </c>
      <c r="I179" s="22">
        <f t="shared" si="108"/>
        <v>0</v>
      </c>
      <c r="J179" s="22">
        <f t="shared" si="108"/>
        <v>0</v>
      </c>
      <c r="K179" s="23">
        <f t="shared" si="108"/>
        <v>0</v>
      </c>
      <c r="L179" s="23">
        <f t="shared" ref="L179" si="113">SUM(L185,L191)</f>
        <v>0</v>
      </c>
    </row>
    <row r="180" spans="1:12" x14ac:dyDescent="0.3">
      <c r="A180" s="121"/>
      <c r="B180" s="148"/>
      <c r="C180" s="106"/>
      <c r="D180" s="100"/>
      <c r="E180" s="20" t="s">
        <v>4</v>
      </c>
      <c r="F180" s="21">
        <f t="shared" si="82"/>
        <v>3481.8191999999999</v>
      </c>
      <c r="G180" s="22">
        <f t="shared" si="110"/>
        <v>3481.8191999999999</v>
      </c>
      <c r="H180" s="22">
        <f>'[1]2021-2023'!I174</f>
        <v>0</v>
      </c>
      <c r="I180" s="22">
        <f t="shared" si="108"/>
        <v>0</v>
      </c>
      <c r="J180" s="22">
        <f t="shared" si="108"/>
        <v>0</v>
      </c>
      <c r="K180" s="23">
        <f t="shared" si="108"/>
        <v>0</v>
      </c>
      <c r="L180" s="23">
        <f t="shared" ref="L180" si="114">SUM(L186,L192)</f>
        <v>0</v>
      </c>
    </row>
    <row r="181" spans="1:12" ht="28.2" thickBot="1" x14ac:dyDescent="0.35">
      <c r="A181" s="122"/>
      <c r="B181" s="149"/>
      <c r="C181" s="107"/>
      <c r="D181" s="101"/>
      <c r="E181" s="25" t="s">
        <v>5</v>
      </c>
      <c r="F181" s="26">
        <f t="shared" si="82"/>
        <v>0</v>
      </c>
      <c r="G181" s="27">
        <f t="shared" si="110"/>
        <v>0</v>
      </c>
      <c r="H181" s="27">
        <f>'[1]2021-2023'!I175</f>
        <v>0</v>
      </c>
      <c r="I181" s="27">
        <f t="shared" si="108"/>
        <v>0</v>
      </c>
      <c r="J181" s="27">
        <f t="shared" si="108"/>
        <v>0</v>
      </c>
      <c r="K181" s="28">
        <f t="shared" si="108"/>
        <v>0</v>
      </c>
      <c r="L181" s="28">
        <f t="shared" ref="L181" si="115">SUM(L187,L193)</f>
        <v>0</v>
      </c>
    </row>
    <row r="182" spans="1:12" x14ac:dyDescent="0.3">
      <c r="A182" s="133" t="s">
        <v>77</v>
      </c>
      <c r="B182" s="102" t="s">
        <v>40</v>
      </c>
      <c r="C182" s="93" t="s">
        <v>127</v>
      </c>
      <c r="D182" s="81" t="s">
        <v>12</v>
      </c>
      <c r="E182" s="29" t="s">
        <v>1</v>
      </c>
      <c r="F182" s="30">
        <f t="shared" si="82"/>
        <v>190020.85859999998</v>
      </c>
      <c r="G182" s="31">
        <f t="shared" ref="G182:K182" si="116">SUM(G183:G187)</f>
        <v>23634.401999999998</v>
      </c>
      <c r="H182" s="31">
        <f>'[1]2021-2023'!I176</f>
        <v>38322.273000000001</v>
      </c>
      <c r="I182" s="31">
        <f t="shared" si="116"/>
        <v>40274.85</v>
      </c>
      <c r="J182" s="31">
        <f t="shared" si="116"/>
        <v>63856.677600000003</v>
      </c>
      <c r="K182" s="32">
        <f t="shared" si="116"/>
        <v>23932.655999999999</v>
      </c>
      <c r="L182" s="32">
        <f t="shared" ref="L182" si="117">SUM(L183:L187)</f>
        <v>0</v>
      </c>
    </row>
    <row r="183" spans="1:12" x14ac:dyDescent="0.3">
      <c r="A183" s="134"/>
      <c r="B183" s="103"/>
      <c r="C183" s="94"/>
      <c r="D183" s="82"/>
      <c r="E183" s="33" t="s">
        <v>2</v>
      </c>
      <c r="F183" s="34">
        <f t="shared" si="82"/>
        <v>190020.85859999998</v>
      </c>
      <c r="G183" s="35">
        <v>23634.401999999998</v>
      </c>
      <c r="H183" s="35">
        <f>'[1]2021-2023'!I177</f>
        <v>38322.273000000001</v>
      </c>
      <c r="I183" s="35">
        <v>40274.85</v>
      </c>
      <c r="J183" s="35">
        <v>63856.677600000003</v>
      </c>
      <c r="K183" s="36">
        <v>23932.655999999999</v>
      </c>
      <c r="L183" s="36">
        <v>0</v>
      </c>
    </row>
    <row r="184" spans="1:12" x14ac:dyDescent="0.3">
      <c r="A184" s="134"/>
      <c r="B184" s="103"/>
      <c r="C184" s="94"/>
      <c r="D184" s="82"/>
      <c r="E184" s="37" t="s">
        <v>76</v>
      </c>
      <c r="F184" s="34">
        <f t="shared" si="82"/>
        <v>0</v>
      </c>
      <c r="G184" s="35">
        <v>0</v>
      </c>
      <c r="H184" s="35">
        <f>'[1]2021-2023'!I178</f>
        <v>0</v>
      </c>
      <c r="I184" s="35">
        <v>0</v>
      </c>
      <c r="J184" s="35">
        <v>0</v>
      </c>
      <c r="K184" s="36">
        <v>0</v>
      </c>
      <c r="L184" s="36">
        <v>0</v>
      </c>
    </row>
    <row r="185" spans="1:12" ht="27.6" x14ac:dyDescent="0.3">
      <c r="A185" s="134"/>
      <c r="B185" s="103"/>
      <c r="C185" s="94"/>
      <c r="D185" s="82"/>
      <c r="E185" s="33" t="s">
        <v>3</v>
      </c>
      <c r="F185" s="34">
        <f t="shared" si="82"/>
        <v>0</v>
      </c>
      <c r="G185" s="35">
        <v>0</v>
      </c>
      <c r="H185" s="35">
        <f>'[1]2021-2023'!I179</f>
        <v>0</v>
      </c>
      <c r="I185" s="35">
        <v>0</v>
      </c>
      <c r="J185" s="35">
        <v>0</v>
      </c>
      <c r="K185" s="36">
        <v>0</v>
      </c>
      <c r="L185" s="36">
        <v>0</v>
      </c>
    </row>
    <row r="186" spans="1:12" x14ac:dyDescent="0.3">
      <c r="A186" s="134"/>
      <c r="B186" s="103"/>
      <c r="C186" s="94"/>
      <c r="D186" s="82"/>
      <c r="E186" s="33" t="s">
        <v>4</v>
      </c>
      <c r="F186" s="34">
        <f t="shared" si="82"/>
        <v>0</v>
      </c>
      <c r="G186" s="35">
        <v>0</v>
      </c>
      <c r="H186" s="35">
        <f>'[1]2021-2023'!I180</f>
        <v>0</v>
      </c>
      <c r="I186" s="35">
        <v>0</v>
      </c>
      <c r="J186" s="35">
        <v>0</v>
      </c>
      <c r="K186" s="36">
        <v>0</v>
      </c>
      <c r="L186" s="36">
        <v>0</v>
      </c>
    </row>
    <row r="187" spans="1:12" ht="28.2" thickBot="1" x14ac:dyDescent="0.35">
      <c r="A187" s="142"/>
      <c r="B187" s="104"/>
      <c r="C187" s="95"/>
      <c r="D187" s="118"/>
      <c r="E187" s="59" t="s">
        <v>5</v>
      </c>
      <c r="F187" s="60">
        <f t="shared" si="82"/>
        <v>0</v>
      </c>
      <c r="G187" s="61">
        <v>0</v>
      </c>
      <c r="H187" s="61">
        <f>'[1]2021-2023'!I181</f>
        <v>0</v>
      </c>
      <c r="I187" s="61">
        <v>0</v>
      </c>
      <c r="J187" s="61">
        <v>0</v>
      </c>
      <c r="K187" s="62">
        <v>0</v>
      </c>
      <c r="L187" s="62">
        <v>0</v>
      </c>
    </row>
    <row r="188" spans="1:12" x14ac:dyDescent="0.3">
      <c r="A188" s="133" t="s">
        <v>100</v>
      </c>
      <c r="B188" s="102" t="s">
        <v>78</v>
      </c>
      <c r="C188" s="78" t="s">
        <v>128</v>
      </c>
      <c r="D188" s="81" t="s">
        <v>12</v>
      </c>
      <c r="E188" s="29" t="s">
        <v>1</v>
      </c>
      <c r="F188" s="30">
        <f t="shared" si="82"/>
        <v>7557.7932000000001</v>
      </c>
      <c r="G188" s="31">
        <f t="shared" ref="G188:K188" si="118">SUM(G189:G193)</f>
        <v>3481.8191999999999</v>
      </c>
      <c r="H188" s="31">
        <f>'[1]2021-2023'!I182</f>
        <v>1900.278</v>
      </c>
      <c r="I188" s="31">
        <f t="shared" si="118"/>
        <v>0</v>
      </c>
      <c r="J188" s="31">
        <f t="shared" si="118"/>
        <v>0</v>
      </c>
      <c r="K188" s="32">
        <f t="shared" si="118"/>
        <v>2175.6959999999999</v>
      </c>
      <c r="L188" s="32">
        <f t="shared" ref="L188" si="119">SUM(L189:L193)</f>
        <v>0</v>
      </c>
    </row>
    <row r="189" spans="1:12" x14ac:dyDescent="0.3">
      <c r="A189" s="134"/>
      <c r="B189" s="103"/>
      <c r="C189" s="79"/>
      <c r="D189" s="82"/>
      <c r="E189" s="33" t="s">
        <v>2</v>
      </c>
      <c r="F189" s="34">
        <f t="shared" si="82"/>
        <v>4075.9740000000002</v>
      </c>
      <c r="G189" s="35">
        <v>0</v>
      </c>
      <c r="H189" s="35">
        <f>'[1]2021-2023'!I183</f>
        <v>1900.278</v>
      </c>
      <c r="I189" s="35">
        <v>0</v>
      </c>
      <c r="J189" s="35">
        <v>0</v>
      </c>
      <c r="K189" s="36">
        <v>2175.6959999999999</v>
      </c>
      <c r="L189" s="36">
        <v>0</v>
      </c>
    </row>
    <row r="190" spans="1:12" x14ac:dyDescent="0.3">
      <c r="A190" s="134"/>
      <c r="B190" s="103"/>
      <c r="C190" s="79"/>
      <c r="D190" s="82"/>
      <c r="E190" s="37" t="s">
        <v>76</v>
      </c>
      <c r="F190" s="34">
        <f t="shared" si="82"/>
        <v>0</v>
      </c>
      <c r="G190" s="35">
        <v>0</v>
      </c>
      <c r="H190" s="35">
        <f>'[1]2021-2023'!I184</f>
        <v>0</v>
      </c>
      <c r="I190" s="35">
        <v>0</v>
      </c>
      <c r="J190" s="35">
        <v>0</v>
      </c>
      <c r="K190" s="36">
        <v>0</v>
      </c>
      <c r="L190" s="36">
        <v>0</v>
      </c>
    </row>
    <row r="191" spans="1:12" ht="27.6" x14ac:dyDescent="0.3">
      <c r="A191" s="134"/>
      <c r="B191" s="103"/>
      <c r="C191" s="79"/>
      <c r="D191" s="82"/>
      <c r="E191" s="33" t="s">
        <v>3</v>
      </c>
      <c r="F191" s="34">
        <f t="shared" si="82"/>
        <v>0</v>
      </c>
      <c r="G191" s="35">
        <v>0</v>
      </c>
      <c r="H191" s="35">
        <f>'[1]2021-2023'!I185</f>
        <v>0</v>
      </c>
      <c r="I191" s="35">
        <v>0</v>
      </c>
      <c r="J191" s="35">
        <v>0</v>
      </c>
      <c r="K191" s="36">
        <v>0</v>
      </c>
      <c r="L191" s="36">
        <v>0</v>
      </c>
    </row>
    <row r="192" spans="1:12" x14ac:dyDescent="0.3">
      <c r="A192" s="134"/>
      <c r="B192" s="103"/>
      <c r="C192" s="79"/>
      <c r="D192" s="82"/>
      <c r="E192" s="33" t="s">
        <v>4</v>
      </c>
      <c r="F192" s="34">
        <f t="shared" si="82"/>
        <v>3481.8191999999999</v>
      </c>
      <c r="G192" s="35">
        <v>3481.8191999999999</v>
      </c>
      <c r="H192" s="35">
        <f>'[1]2021-2023'!I186</f>
        <v>0</v>
      </c>
      <c r="I192" s="35">
        <v>0</v>
      </c>
      <c r="J192" s="35">
        <v>0</v>
      </c>
      <c r="K192" s="36">
        <v>0</v>
      </c>
      <c r="L192" s="36">
        <v>0</v>
      </c>
    </row>
    <row r="193" spans="1:12" ht="28.2" thickBot="1" x14ac:dyDescent="0.35">
      <c r="A193" s="164"/>
      <c r="B193" s="158"/>
      <c r="C193" s="80"/>
      <c r="D193" s="83"/>
      <c r="E193" s="10" t="s">
        <v>5</v>
      </c>
      <c r="F193" s="63">
        <f t="shared" si="82"/>
        <v>0</v>
      </c>
      <c r="G193" s="64">
        <v>0</v>
      </c>
      <c r="H193" s="64">
        <f>'[1]2021-2023'!I187</f>
        <v>0</v>
      </c>
      <c r="I193" s="64">
        <v>0</v>
      </c>
      <c r="J193" s="64">
        <v>0</v>
      </c>
      <c r="K193" s="65">
        <v>0</v>
      </c>
      <c r="L193" s="65">
        <v>0</v>
      </c>
    </row>
    <row r="194" spans="1:12" ht="15" thickTop="1" x14ac:dyDescent="0.3">
      <c r="A194" s="120">
        <v>7</v>
      </c>
      <c r="B194" s="147" t="s">
        <v>84</v>
      </c>
      <c r="C194" s="105">
        <v>2022</v>
      </c>
      <c r="D194" s="99" t="s">
        <v>104</v>
      </c>
      <c r="E194" s="16" t="s">
        <v>1</v>
      </c>
      <c r="F194" s="17">
        <f t="shared" si="82"/>
        <v>19062.923630000001</v>
      </c>
      <c r="G194" s="18">
        <f t="shared" ref="G194:K194" si="120">SUM(G195:G199)</f>
        <v>19062.923630000001</v>
      </c>
      <c r="H194" s="18">
        <f>'[1]2021-2023'!I188</f>
        <v>0</v>
      </c>
      <c r="I194" s="18">
        <f t="shared" si="120"/>
        <v>0</v>
      </c>
      <c r="J194" s="18">
        <f t="shared" si="120"/>
        <v>0</v>
      </c>
      <c r="K194" s="19">
        <f t="shared" si="120"/>
        <v>0</v>
      </c>
      <c r="L194" s="19">
        <f t="shared" ref="L194" si="121">SUM(L195:L199)</f>
        <v>0</v>
      </c>
    </row>
    <row r="195" spans="1:12" x14ac:dyDescent="0.3">
      <c r="A195" s="121"/>
      <c r="B195" s="148"/>
      <c r="C195" s="106"/>
      <c r="D195" s="100"/>
      <c r="E195" s="20" t="s">
        <v>2</v>
      </c>
      <c r="F195" s="21">
        <f t="shared" si="82"/>
        <v>0</v>
      </c>
      <c r="G195" s="22">
        <v>0</v>
      </c>
      <c r="H195" s="22">
        <f>'[1]2021-2023'!I189</f>
        <v>0</v>
      </c>
      <c r="I195" s="22">
        <v>0</v>
      </c>
      <c r="J195" s="22">
        <v>0</v>
      </c>
      <c r="K195" s="23">
        <v>0</v>
      </c>
      <c r="L195" s="23">
        <v>0</v>
      </c>
    </row>
    <row r="196" spans="1:12" x14ac:dyDescent="0.3">
      <c r="A196" s="121"/>
      <c r="B196" s="148"/>
      <c r="C196" s="106"/>
      <c r="D196" s="100"/>
      <c r="E196" s="24" t="s">
        <v>75</v>
      </c>
      <c r="F196" s="21">
        <f t="shared" si="82"/>
        <v>0</v>
      </c>
      <c r="G196" s="22">
        <v>0</v>
      </c>
      <c r="H196" s="22">
        <f>'[1]2021-2023'!I190</f>
        <v>0</v>
      </c>
      <c r="I196" s="22">
        <v>0</v>
      </c>
      <c r="J196" s="22">
        <v>0</v>
      </c>
      <c r="K196" s="23">
        <v>0</v>
      </c>
      <c r="L196" s="23">
        <v>0</v>
      </c>
    </row>
    <row r="197" spans="1:12" ht="27.6" x14ac:dyDescent="0.3">
      <c r="A197" s="121"/>
      <c r="B197" s="148"/>
      <c r="C197" s="106"/>
      <c r="D197" s="100"/>
      <c r="E197" s="20" t="s">
        <v>3</v>
      </c>
      <c r="F197" s="21">
        <f t="shared" si="82"/>
        <v>4761.7303999999995</v>
      </c>
      <c r="G197" s="22">
        <f>12705.51593-7943.78553</f>
        <v>4761.7303999999995</v>
      </c>
      <c r="H197" s="22">
        <f>'[1]2021-2023'!I191</f>
        <v>0</v>
      </c>
      <c r="I197" s="22">
        <v>0</v>
      </c>
      <c r="J197" s="22">
        <v>0</v>
      </c>
      <c r="K197" s="23">
        <v>0</v>
      </c>
      <c r="L197" s="23">
        <v>0</v>
      </c>
    </row>
    <row r="198" spans="1:12" x14ac:dyDescent="0.3">
      <c r="A198" s="121"/>
      <c r="B198" s="148"/>
      <c r="C198" s="106"/>
      <c r="D198" s="100"/>
      <c r="E198" s="20" t="s">
        <v>4</v>
      </c>
      <c r="F198" s="21">
        <f t="shared" si="82"/>
        <v>14301.193230000001</v>
      </c>
      <c r="G198" s="22">
        <f>668.71137+13632.48186</f>
        <v>14301.193230000001</v>
      </c>
      <c r="H198" s="22">
        <f>'[1]2021-2023'!I192</f>
        <v>0</v>
      </c>
      <c r="I198" s="22">
        <v>0</v>
      </c>
      <c r="J198" s="22">
        <v>0</v>
      </c>
      <c r="K198" s="23">
        <v>0</v>
      </c>
      <c r="L198" s="23">
        <v>0</v>
      </c>
    </row>
    <row r="199" spans="1:12" ht="28.2" thickBot="1" x14ac:dyDescent="0.35">
      <c r="A199" s="172"/>
      <c r="B199" s="169"/>
      <c r="C199" s="170"/>
      <c r="D199" s="108"/>
      <c r="E199" s="70" t="s">
        <v>5</v>
      </c>
      <c r="F199" s="71">
        <f t="shared" si="82"/>
        <v>0</v>
      </c>
      <c r="G199" s="72">
        <v>0</v>
      </c>
      <c r="H199" s="72">
        <f>'[1]2021-2023'!I193</f>
        <v>0</v>
      </c>
      <c r="I199" s="72">
        <v>0</v>
      </c>
      <c r="J199" s="72">
        <v>0</v>
      </c>
      <c r="K199" s="73">
        <v>0</v>
      </c>
      <c r="L199" s="73">
        <v>0</v>
      </c>
    </row>
    <row r="200" spans="1:12" ht="15" thickTop="1" x14ac:dyDescent="0.3">
      <c r="A200" s="120" t="s">
        <v>91</v>
      </c>
      <c r="B200" s="147" t="s">
        <v>52</v>
      </c>
      <c r="C200" s="96"/>
      <c r="D200" s="99" t="s">
        <v>12</v>
      </c>
      <c r="E200" s="16" t="s">
        <v>1</v>
      </c>
      <c r="F200" s="17">
        <f t="shared" ref="F200:F263" si="122">SUM(G200:K200)</f>
        <v>0</v>
      </c>
      <c r="G200" s="18">
        <f t="shared" ref="G200:K205" si="123">SUM(G206,G230,G248)</f>
        <v>0</v>
      </c>
      <c r="H200" s="18">
        <f>'[1]2021-2023'!I194</f>
        <v>0</v>
      </c>
      <c r="I200" s="18">
        <f t="shared" si="123"/>
        <v>0</v>
      </c>
      <c r="J200" s="18">
        <f t="shared" si="123"/>
        <v>0</v>
      </c>
      <c r="K200" s="19">
        <f t="shared" si="123"/>
        <v>0</v>
      </c>
      <c r="L200" s="19">
        <f t="shared" ref="L200" si="124">SUM(L206,L230,L248)</f>
        <v>0</v>
      </c>
    </row>
    <row r="201" spans="1:12" x14ac:dyDescent="0.3">
      <c r="A201" s="121"/>
      <c r="B201" s="148"/>
      <c r="C201" s="97"/>
      <c r="D201" s="100"/>
      <c r="E201" s="20" t="s">
        <v>2</v>
      </c>
      <c r="F201" s="21">
        <f t="shared" si="122"/>
        <v>0</v>
      </c>
      <c r="G201" s="22">
        <f t="shared" ref="G201:G205" si="125">SUM(G207,G231,G249)</f>
        <v>0</v>
      </c>
      <c r="H201" s="22">
        <f>'[1]2021-2023'!I195</f>
        <v>0</v>
      </c>
      <c r="I201" s="22">
        <f t="shared" si="123"/>
        <v>0</v>
      </c>
      <c r="J201" s="22">
        <f t="shared" si="123"/>
        <v>0</v>
      </c>
      <c r="K201" s="23">
        <f t="shared" si="123"/>
        <v>0</v>
      </c>
      <c r="L201" s="23">
        <f t="shared" ref="L201" si="126">SUM(L207,L231,L249)</f>
        <v>0</v>
      </c>
    </row>
    <row r="202" spans="1:12" x14ac:dyDescent="0.3">
      <c r="A202" s="121"/>
      <c r="B202" s="148"/>
      <c r="C202" s="97"/>
      <c r="D202" s="100"/>
      <c r="E202" s="24" t="s">
        <v>75</v>
      </c>
      <c r="F202" s="21">
        <f t="shared" si="122"/>
        <v>0</v>
      </c>
      <c r="G202" s="22">
        <f t="shared" si="125"/>
        <v>0</v>
      </c>
      <c r="H202" s="22">
        <f>'[1]2021-2023'!I196</f>
        <v>0</v>
      </c>
      <c r="I202" s="22">
        <f t="shared" si="123"/>
        <v>0</v>
      </c>
      <c r="J202" s="22">
        <f t="shared" si="123"/>
        <v>0</v>
      </c>
      <c r="K202" s="23">
        <f t="shared" si="123"/>
        <v>0</v>
      </c>
      <c r="L202" s="23">
        <f t="shared" ref="L202" si="127">SUM(L208,L232,L250)</f>
        <v>0</v>
      </c>
    </row>
    <row r="203" spans="1:12" ht="27.6" x14ac:dyDescent="0.3">
      <c r="A203" s="121"/>
      <c r="B203" s="148"/>
      <c r="C203" s="97"/>
      <c r="D203" s="100"/>
      <c r="E203" s="20" t="s">
        <v>3</v>
      </c>
      <c r="F203" s="21">
        <f t="shared" si="122"/>
        <v>0</v>
      </c>
      <c r="G203" s="22">
        <f t="shared" si="125"/>
        <v>0</v>
      </c>
      <c r="H203" s="22">
        <f>'[1]2021-2023'!I197</f>
        <v>0</v>
      </c>
      <c r="I203" s="22">
        <f t="shared" si="123"/>
        <v>0</v>
      </c>
      <c r="J203" s="22">
        <f t="shared" si="123"/>
        <v>0</v>
      </c>
      <c r="K203" s="23">
        <f t="shared" si="123"/>
        <v>0</v>
      </c>
      <c r="L203" s="23">
        <f t="shared" ref="L203" si="128">SUM(L209,L233,L251)</f>
        <v>0</v>
      </c>
    </row>
    <row r="204" spans="1:12" x14ac:dyDescent="0.3">
      <c r="A204" s="121"/>
      <c r="B204" s="148"/>
      <c r="C204" s="97"/>
      <c r="D204" s="100"/>
      <c r="E204" s="20" t="s">
        <v>4</v>
      </c>
      <c r="F204" s="21">
        <f t="shared" si="122"/>
        <v>0</v>
      </c>
      <c r="G204" s="22">
        <f t="shared" si="125"/>
        <v>0</v>
      </c>
      <c r="H204" s="22">
        <f>'[1]2021-2023'!I198</f>
        <v>0</v>
      </c>
      <c r="I204" s="22">
        <f t="shared" si="123"/>
        <v>0</v>
      </c>
      <c r="J204" s="22">
        <f t="shared" si="123"/>
        <v>0</v>
      </c>
      <c r="K204" s="23">
        <f t="shared" si="123"/>
        <v>0</v>
      </c>
      <c r="L204" s="23">
        <f t="shared" ref="L204" si="129">SUM(L210,L234,L252)</f>
        <v>0</v>
      </c>
    </row>
    <row r="205" spans="1:12" ht="28.2" thickBot="1" x14ac:dyDescent="0.35">
      <c r="A205" s="122"/>
      <c r="B205" s="149"/>
      <c r="C205" s="98"/>
      <c r="D205" s="101"/>
      <c r="E205" s="25" t="s">
        <v>5</v>
      </c>
      <c r="F205" s="26">
        <f t="shared" si="122"/>
        <v>0</v>
      </c>
      <c r="G205" s="27">
        <f t="shared" si="125"/>
        <v>0</v>
      </c>
      <c r="H205" s="27">
        <f>'[1]2021-2023'!I199</f>
        <v>0</v>
      </c>
      <c r="I205" s="27">
        <f t="shared" si="123"/>
        <v>0</v>
      </c>
      <c r="J205" s="27">
        <f t="shared" si="123"/>
        <v>0</v>
      </c>
      <c r="K205" s="28">
        <f t="shared" si="123"/>
        <v>0</v>
      </c>
      <c r="L205" s="28">
        <f t="shared" ref="L205" si="130">SUM(L211,L235,L253)</f>
        <v>0</v>
      </c>
    </row>
    <row r="206" spans="1:12" x14ac:dyDescent="0.3">
      <c r="A206" s="113" t="s">
        <v>92</v>
      </c>
      <c r="B206" s="115" t="s">
        <v>51</v>
      </c>
      <c r="C206" s="78"/>
      <c r="D206" s="156" t="s">
        <v>73</v>
      </c>
      <c r="E206" s="29" t="s">
        <v>1</v>
      </c>
      <c r="F206" s="30">
        <f t="shared" si="122"/>
        <v>0</v>
      </c>
      <c r="G206" s="31">
        <f t="shared" ref="G206:K211" si="131">SUM(G212,G218,G224)</f>
        <v>0</v>
      </c>
      <c r="H206" s="31">
        <f>'[1]2021-2023'!I200</f>
        <v>0</v>
      </c>
      <c r="I206" s="31">
        <f t="shared" si="131"/>
        <v>0</v>
      </c>
      <c r="J206" s="31">
        <f t="shared" si="131"/>
        <v>0</v>
      </c>
      <c r="K206" s="32">
        <f t="shared" si="131"/>
        <v>0</v>
      </c>
      <c r="L206" s="32">
        <f t="shared" ref="L206" si="132">SUM(L212,L218,L224)</f>
        <v>0</v>
      </c>
    </row>
    <row r="207" spans="1:12" x14ac:dyDescent="0.3">
      <c r="A207" s="114"/>
      <c r="B207" s="116"/>
      <c r="C207" s="79"/>
      <c r="D207" s="157"/>
      <c r="E207" s="33" t="s">
        <v>2</v>
      </c>
      <c r="F207" s="34">
        <f t="shared" si="122"/>
        <v>0</v>
      </c>
      <c r="G207" s="35">
        <f t="shared" ref="G207:G211" si="133">SUM(G213,G219,G225)</f>
        <v>0</v>
      </c>
      <c r="H207" s="35">
        <f>'[1]2021-2023'!I201</f>
        <v>0</v>
      </c>
      <c r="I207" s="35">
        <f t="shared" si="131"/>
        <v>0</v>
      </c>
      <c r="J207" s="35">
        <f t="shared" si="131"/>
        <v>0</v>
      </c>
      <c r="K207" s="36">
        <f t="shared" si="131"/>
        <v>0</v>
      </c>
      <c r="L207" s="36">
        <f t="shared" ref="L207" si="134">SUM(L213,L219,L225)</f>
        <v>0</v>
      </c>
    </row>
    <row r="208" spans="1:12" x14ac:dyDescent="0.3">
      <c r="A208" s="114"/>
      <c r="B208" s="116"/>
      <c r="C208" s="79"/>
      <c r="D208" s="157"/>
      <c r="E208" s="37" t="s">
        <v>75</v>
      </c>
      <c r="F208" s="34">
        <f t="shared" si="122"/>
        <v>0</v>
      </c>
      <c r="G208" s="35">
        <f t="shared" si="133"/>
        <v>0</v>
      </c>
      <c r="H208" s="35">
        <f>'[1]2021-2023'!I202</f>
        <v>0</v>
      </c>
      <c r="I208" s="35">
        <f t="shared" si="131"/>
        <v>0</v>
      </c>
      <c r="J208" s="35">
        <f t="shared" si="131"/>
        <v>0</v>
      </c>
      <c r="K208" s="36">
        <f t="shared" si="131"/>
        <v>0</v>
      </c>
      <c r="L208" s="36">
        <f t="shared" ref="L208" si="135">SUM(L214,L220,L226)</f>
        <v>0</v>
      </c>
    </row>
    <row r="209" spans="1:12" ht="27.6" x14ac:dyDescent="0.3">
      <c r="A209" s="114"/>
      <c r="B209" s="116"/>
      <c r="C209" s="79"/>
      <c r="D209" s="157"/>
      <c r="E209" s="33" t="s">
        <v>3</v>
      </c>
      <c r="F209" s="34">
        <f t="shared" si="122"/>
        <v>0</v>
      </c>
      <c r="G209" s="35">
        <f t="shared" si="133"/>
        <v>0</v>
      </c>
      <c r="H209" s="35">
        <f>'[1]2021-2023'!I203</f>
        <v>0</v>
      </c>
      <c r="I209" s="35">
        <f t="shared" si="131"/>
        <v>0</v>
      </c>
      <c r="J209" s="35">
        <f t="shared" si="131"/>
        <v>0</v>
      </c>
      <c r="K209" s="36">
        <f t="shared" si="131"/>
        <v>0</v>
      </c>
      <c r="L209" s="36">
        <f t="shared" ref="L209" si="136">SUM(L215,L221,L227)</f>
        <v>0</v>
      </c>
    </row>
    <row r="210" spans="1:12" x14ac:dyDescent="0.3">
      <c r="A210" s="114"/>
      <c r="B210" s="116"/>
      <c r="C210" s="79"/>
      <c r="D210" s="157"/>
      <c r="E210" s="33" t="s">
        <v>4</v>
      </c>
      <c r="F210" s="34">
        <f t="shared" si="122"/>
        <v>0</v>
      </c>
      <c r="G210" s="35">
        <f t="shared" si="133"/>
        <v>0</v>
      </c>
      <c r="H210" s="35">
        <f>'[1]2021-2023'!I204</f>
        <v>0</v>
      </c>
      <c r="I210" s="35">
        <f t="shared" si="131"/>
        <v>0</v>
      </c>
      <c r="J210" s="35">
        <f t="shared" si="131"/>
        <v>0</v>
      </c>
      <c r="K210" s="36">
        <f t="shared" si="131"/>
        <v>0</v>
      </c>
      <c r="L210" s="36">
        <f t="shared" ref="L210" si="137">SUM(L216,L222,L228)</f>
        <v>0</v>
      </c>
    </row>
    <row r="211" spans="1:12" ht="27.6" x14ac:dyDescent="0.3">
      <c r="A211" s="114"/>
      <c r="B211" s="116"/>
      <c r="C211" s="173"/>
      <c r="D211" s="157"/>
      <c r="E211" s="38" t="s">
        <v>5</v>
      </c>
      <c r="F211" s="39">
        <f t="shared" si="122"/>
        <v>0</v>
      </c>
      <c r="G211" s="40">
        <f t="shared" si="133"/>
        <v>0</v>
      </c>
      <c r="H211" s="40">
        <f>'[1]2021-2023'!I205</f>
        <v>0</v>
      </c>
      <c r="I211" s="40">
        <f t="shared" si="131"/>
        <v>0</v>
      </c>
      <c r="J211" s="40">
        <f t="shared" si="131"/>
        <v>0</v>
      </c>
      <c r="K211" s="41">
        <f t="shared" si="131"/>
        <v>0</v>
      </c>
      <c r="L211" s="41">
        <f t="shared" ref="L211" si="138">SUM(L217,L223,L229)</f>
        <v>0</v>
      </c>
    </row>
    <row r="212" spans="1:12" x14ac:dyDescent="0.3">
      <c r="A212" s="163" t="s">
        <v>93</v>
      </c>
      <c r="B212" s="123" t="s">
        <v>46</v>
      </c>
      <c r="C212" s="87"/>
      <c r="D212" s="155" t="s">
        <v>45</v>
      </c>
      <c r="E212" s="42" t="s">
        <v>1</v>
      </c>
      <c r="F212" s="43">
        <f t="shared" si="122"/>
        <v>0</v>
      </c>
      <c r="G212" s="44">
        <f t="shared" ref="G212:K212" si="139">SUM(G213:G217)</f>
        <v>0</v>
      </c>
      <c r="H212" s="44">
        <f>'[1]2021-2023'!I206</f>
        <v>0</v>
      </c>
      <c r="I212" s="44">
        <f t="shared" si="139"/>
        <v>0</v>
      </c>
      <c r="J212" s="44">
        <f t="shared" si="139"/>
        <v>0</v>
      </c>
      <c r="K212" s="45">
        <f t="shared" si="139"/>
        <v>0</v>
      </c>
      <c r="L212" s="45">
        <f t="shared" ref="L212" si="140">SUM(L213:L217)</f>
        <v>0</v>
      </c>
    </row>
    <row r="213" spans="1:12" x14ac:dyDescent="0.3">
      <c r="A213" s="163"/>
      <c r="B213" s="123"/>
      <c r="C213" s="88"/>
      <c r="D213" s="155"/>
      <c r="E213" s="46" t="s">
        <v>2</v>
      </c>
      <c r="F213" s="47">
        <f t="shared" si="122"/>
        <v>0</v>
      </c>
      <c r="G213" s="48">
        <v>0</v>
      </c>
      <c r="H213" s="48">
        <f>'[1]2021-2023'!I207</f>
        <v>0</v>
      </c>
      <c r="I213" s="48">
        <v>0</v>
      </c>
      <c r="J213" s="48">
        <v>0</v>
      </c>
      <c r="K213" s="49">
        <v>0</v>
      </c>
      <c r="L213" s="49">
        <v>0</v>
      </c>
    </row>
    <row r="214" spans="1:12" x14ac:dyDescent="0.3">
      <c r="A214" s="163"/>
      <c r="B214" s="123"/>
      <c r="C214" s="88"/>
      <c r="D214" s="155"/>
      <c r="E214" s="50" t="s">
        <v>75</v>
      </c>
      <c r="F214" s="47">
        <f t="shared" si="122"/>
        <v>0</v>
      </c>
      <c r="G214" s="48">
        <v>0</v>
      </c>
      <c r="H214" s="48">
        <f>'[1]2021-2023'!I208</f>
        <v>0</v>
      </c>
      <c r="I214" s="48">
        <v>0</v>
      </c>
      <c r="J214" s="48">
        <v>0</v>
      </c>
      <c r="K214" s="49">
        <v>0</v>
      </c>
      <c r="L214" s="49">
        <v>0</v>
      </c>
    </row>
    <row r="215" spans="1:12" ht="27.6" x14ac:dyDescent="0.3">
      <c r="A215" s="163"/>
      <c r="B215" s="123"/>
      <c r="C215" s="88"/>
      <c r="D215" s="155"/>
      <c r="E215" s="46" t="s">
        <v>3</v>
      </c>
      <c r="F215" s="47">
        <f t="shared" si="122"/>
        <v>0</v>
      </c>
      <c r="G215" s="48">
        <v>0</v>
      </c>
      <c r="H215" s="48">
        <f>'[1]2021-2023'!I209</f>
        <v>0</v>
      </c>
      <c r="I215" s="48">
        <v>0</v>
      </c>
      <c r="J215" s="48">
        <v>0</v>
      </c>
      <c r="K215" s="49">
        <v>0</v>
      </c>
      <c r="L215" s="49">
        <v>0</v>
      </c>
    </row>
    <row r="216" spans="1:12" x14ac:dyDescent="0.3">
      <c r="A216" s="163"/>
      <c r="B216" s="123"/>
      <c r="C216" s="88"/>
      <c r="D216" s="155"/>
      <c r="E216" s="46" t="s">
        <v>4</v>
      </c>
      <c r="F216" s="47">
        <f t="shared" si="122"/>
        <v>0</v>
      </c>
      <c r="G216" s="48">
        <v>0</v>
      </c>
      <c r="H216" s="48">
        <f>'[1]2021-2023'!I210</f>
        <v>0</v>
      </c>
      <c r="I216" s="48">
        <v>0</v>
      </c>
      <c r="J216" s="48">
        <v>0</v>
      </c>
      <c r="K216" s="49">
        <v>0</v>
      </c>
      <c r="L216" s="49">
        <v>0</v>
      </c>
    </row>
    <row r="217" spans="1:12" ht="27.6" x14ac:dyDescent="0.3">
      <c r="A217" s="163"/>
      <c r="B217" s="123"/>
      <c r="C217" s="89"/>
      <c r="D217" s="155"/>
      <c r="E217" s="51" t="s">
        <v>5</v>
      </c>
      <c r="F217" s="52">
        <f t="shared" si="122"/>
        <v>0</v>
      </c>
      <c r="G217" s="53">
        <v>0</v>
      </c>
      <c r="H217" s="53">
        <f>'[1]2021-2023'!I211</f>
        <v>0</v>
      </c>
      <c r="I217" s="53">
        <v>0</v>
      </c>
      <c r="J217" s="53">
        <v>0</v>
      </c>
      <c r="K217" s="54">
        <v>0</v>
      </c>
      <c r="L217" s="54">
        <v>0</v>
      </c>
    </row>
    <row r="218" spans="1:12" x14ac:dyDescent="0.3">
      <c r="A218" s="143" t="s">
        <v>94</v>
      </c>
      <c r="B218" s="84" t="s">
        <v>47</v>
      </c>
      <c r="C218" s="87"/>
      <c r="D218" s="90" t="s">
        <v>45</v>
      </c>
      <c r="E218" s="42" t="s">
        <v>1</v>
      </c>
      <c r="F218" s="43">
        <f t="shared" si="122"/>
        <v>0</v>
      </c>
      <c r="G218" s="44">
        <f t="shared" ref="G218:K218" si="141">SUM(G219:G223)</f>
        <v>0</v>
      </c>
      <c r="H218" s="44">
        <f>'[1]2021-2023'!I212</f>
        <v>0</v>
      </c>
      <c r="I218" s="44">
        <f t="shared" si="141"/>
        <v>0</v>
      </c>
      <c r="J218" s="44">
        <f t="shared" si="141"/>
        <v>0</v>
      </c>
      <c r="K218" s="45">
        <f t="shared" si="141"/>
        <v>0</v>
      </c>
      <c r="L218" s="45">
        <f t="shared" ref="L218" si="142">SUM(L219:L223)</f>
        <v>0</v>
      </c>
    </row>
    <row r="219" spans="1:12" x14ac:dyDescent="0.3">
      <c r="A219" s="144"/>
      <c r="B219" s="85"/>
      <c r="C219" s="88"/>
      <c r="D219" s="91"/>
      <c r="E219" s="46" t="s">
        <v>2</v>
      </c>
      <c r="F219" s="47">
        <f t="shared" si="122"/>
        <v>0</v>
      </c>
      <c r="G219" s="48">
        <v>0</v>
      </c>
      <c r="H219" s="48">
        <f>'[1]2021-2023'!I213</f>
        <v>0</v>
      </c>
      <c r="I219" s="48">
        <v>0</v>
      </c>
      <c r="J219" s="48">
        <v>0</v>
      </c>
      <c r="K219" s="49">
        <v>0</v>
      </c>
      <c r="L219" s="49">
        <v>0</v>
      </c>
    </row>
    <row r="220" spans="1:12" x14ac:dyDescent="0.3">
      <c r="A220" s="144"/>
      <c r="B220" s="85"/>
      <c r="C220" s="88"/>
      <c r="D220" s="91"/>
      <c r="E220" s="50" t="s">
        <v>75</v>
      </c>
      <c r="F220" s="47">
        <f t="shared" si="122"/>
        <v>0</v>
      </c>
      <c r="G220" s="48">
        <v>0</v>
      </c>
      <c r="H220" s="48">
        <f>'[1]2021-2023'!I214</f>
        <v>0</v>
      </c>
      <c r="I220" s="48">
        <v>0</v>
      </c>
      <c r="J220" s="48">
        <v>0</v>
      </c>
      <c r="K220" s="49">
        <v>0</v>
      </c>
      <c r="L220" s="49">
        <v>0</v>
      </c>
    </row>
    <row r="221" spans="1:12" ht="27.6" x14ac:dyDescent="0.3">
      <c r="A221" s="144"/>
      <c r="B221" s="85"/>
      <c r="C221" s="88"/>
      <c r="D221" s="91"/>
      <c r="E221" s="46" t="s">
        <v>3</v>
      </c>
      <c r="F221" s="47">
        <f t="shared" si="122"/>
        <v>0</v>
      </c>
      <c r="G221" s="48">
        <v>0</v>
      </c>
      <c r="H221" s="48">
        <f>'[1]2021-2023'!I215</f>
        <v>0</v>
      </c>
      <c r="I221" s="48">
        <v>0</v>
      </c>
      <c r="J221" s="48">
        <v>0</v>
      </c>
      <c r="K221" s="49">
        <v>0</v>
      </c>
      <c r="L221" s="49">
        <v>0</v>
      </c>
    </row>
    <row r="222" spans="1:12" x14ac:dyDescent="0.3">
      <c r="A222" s="144"/>
      <c r="B222" s="85"/>
      <c r="C222" s="88"/>
      <c r="D222" s="91"/>
      <c r="E222" s="46" t="s">
        <v>4</v>
      </c>
      <c r="F222" s="47">
        <f t="shared" si="122"/>
        <v>0</v>
      </c>
      <c r="G222" s="48">
        <v>0</v>
      </c>
      <c r="H222" s="48">
        <f>'[1]2021-2023'!I216</f>
        <v>0</v>
      </c>
      <c r="I222" s="48">
        <v>0</v>
      </c>
      <c r="J222" s="48">
        <v>0</v>
      </c>
      <c r="K222" s="49">
        <v>0</v>
      </c>
      <c r="L222" s="49">
        <v>0</v>
      </c>
    </row>
    <row r="223" spans="1:12" ht="27.6" x14ac:dyDescent="0.3">
      <c r="A223" s="154"/>
      <c r="B223" s="86"/>
      <c r="C223" s="89"/>
      <c r="D223" s="92"/>
      <c r="E223" s="51" t="s">
        <v>5</v>
      </c>
      <c r="F223" s="52">
        <f t="shared" si="122"/>
        <v>0</v>
      </c>
      <c r="G223" s="53">
        <v>0</v>
      </c>
      <c r="H223" s="53">
        <f>'[1]2021-2023'!I217</f>
        <v>0</v>
      </c>
      <c r="I223" s="53">
        <v>0</v>
      </c>
      <c r="J223" s="53">
        <v>0</v>
      </c>
      <c r="K223" s="54">
        <v>0</v>
      </c>
      <c r="L223" s="54">
        <v>0</v>
      </c>
    </row>
    <row r="224" spans="1:12" x14ac:dyDescent="0.3">
      <c r="A224" s="143" t="s">
        <v>95</v>
      </c>
      <c r="B224" s="84" t="s">
        <v>48</v>
      </c>
      <c r="C224" s="109"/>
      <c r="D224" s="90" t="s">
        <v>49</v>
      </c>
      <c r="E224" s="42" t="s">
        <v>1</v>
      </c>
      <c r="F224" s="43">
        <f t="shared" si="122"/>
        <v>0</v>
      </c>
      <c r="G224" s="44">
        <f t="shared" ref="G224:I224" si="143">SUM(G225:G229)</f>
        <v>0</v>
      </c>
      <c r="H224" s="44">
        <f>'[1]2021-2023'!I218</f>
        <v>0</v>
      </c>
      <c r="I224" s="44">
        <f t="shared" si="143"/>
        <v>0</v>
      </c>
      <c r="J224" s="44">
        <f t="shared" ref="J224:K224" si="144">SUM(J225:J229)</f>
        <v>0</v>
      </c>
      <c r="K224" s="45">
        <f t="shared" si="144"/>
        <v>0</v>
      </c>
      <c r="L224" s="45">
        <f t="shared" ref="L224" si="145">SUM(L225:L229)</f>
        <v>0</v>
      </c>
    </row>
    <row r="225" spans="1:12" x14ac:dyDescent="0.3">
      <c r="A225" s="144"/>
      <c r="B225" s="85"/>
      <c r="C225" s="110"/>
      <c r="D225" s="91"/>
      <c r="E225" s="46" t="s">
        <v>2</v>
      </c>
      <c r="F225" s="47">
        <f t="shared" si="122"/>
        <v>0</v>
      </c>
      <c r="G225" s="48">
        <v>0</v>
      </c>
      <c r="H225" s="48">
        <f>'[1]2021-2023'!I219</f>
        <v>0</v>
      </c>
      <c r="I225" s="48">
        <v>0</v>
      </c>
      <c r="J225" s="48">
        <v>0</v>
      </c>
      <c r="K225" s="49">
        <v>0</v>
      </c>
      <c r="L225" s="49">
        <v>0</v>
      </c>
    </row>
    <row r="226" spans="1:12" x14ac:dyDescent="0.3">
      <c r="A226" s="144"/>
      <c r="B226" s="85"/>
      <c r="C226" s="110"/>
      <c r="D226" s="91"/>
      <c r="E226" s="50" t="s">
        <v>75</v>
      </c>
      <c r="F226" s="47">
        <f t="shared" si="122"/>
        <v>0</v>
      </c>
      <c r="G226" s="48">
        <v>0</v>
      </c>
      <c r="H226" s="48">
        <f>'[1]2021-2023'!I220</f>
        <v>0</v>
      </c>
      <c r="I226" s="48">
        <v>0</v>
      </c>
      <c r="J226" s="48">
        <v>0</v>
      </c>
      <c r="K226" s="49">
        <v>0</v>
      </c>
      <c r="L226" s="49">
        <v>0</v>
      </c>
    </row>
    <row r="227" spans="1:12" ht="27.6" x14ac:dyDescent="0.3">
      <c r="A227" s="144"/>
      <c r="B227" s="85"/>
      <c r="C227" s="110"/>
      <c r="D227" s="91"/>
      <c r="E227" s="46" t="s">
        <v>3</v>
      </c>
      <c r="F227" s="47">
        <f t="shared" si="122"/>
        <v>0</v>
      </c>
      <c r="G227" s="48">
        <v>0</v>
      </c>
      <c r="H227" s="48">
        <f>'[1]2021-2023'!I221</f>
        <v>0</v>
      </c>
      <c r="I227" s="48">
        <v>0</v>
      </c>
      <c r="J227" s="48">
        <v>0</v>
      </c>
      <c r="K227" s="49">
        <v>0</v>
      </c>
      <c r="L227" s="49">
        <v>0</v>
      </c>
    </row>
    <row r="228" spans="1:12" x14ac:dyDescent="0.3">
      <c r="A228" s="144"/>
      <c r="B228" s="85"/>
      <c r="C228" s="110"/>
      <c r="D228" s="91"/>
      <c r="E228" s="46" t="s">
        <v>4</v>
      </c>
      <c r="F228" s="47">
        <f t="shared" si="122"/>
        <v>0</v>
      </c>
      <c r="G228" s="48">
        <v>0</v>
      </c>
      <c r="H228" s="48">
        <f>'[1]2021-2023'!I222</f>
        <v>0</v>
      </c>
      <c r="I228" s="48">
        <v>0</v>
      </c>
      <c r="J228" s="48">
        <v>0</v>
      </c>
      <c r="K228" s="49">
        <v>0</v>
      </c>
      <c r="L228" s="49">
        <v>0</v>
      </c>
    </row>
    <row r="229" spans="1:12" ht="28.2" thickBot="1" x14ac:dyDescent="0.35">
      <c r="A229" s="145"/>
      <c r="B229" s="152"/>
      <c r="C229" s="150"/>
      <c r="D229" s="151"/>
      <c r="E229" s="55" t="s">
        <v>5</v>
      </c>
      <c r="F229" s="56">
        <f t="shared" si="122"/>
        <v>0</v>
      </c>
      <c r="G229" s="57">
        <v>0</v>
      </c>
      <c r="H229" s="57">
        <f>'[1]2021-2023'!I223</f>
        <v>0</v>
      </c>
      <c r="I229" s="57">
        <v>0</v>
      </c>
      <c r="J229" s="57">
        <v>0</v>
      </c>
      <c r="K229" s="58">
        <v>0</v>
      </c>
      <c r="L229" s="58">
        <v>0</v>
      </c>
    </row>
    <row r="230" spans="1:12" x14ac:dyDescent="0.3">
      <c r="A230" s="133" t="s">
        <v>96</v>
      </c>
      <c r="B230" s="102" t="s">
        <v>70</v>
      </c>
      <c r="C230" s="93"/>
      <c r="D230" s="81" t="s">
        <v>74</v>
      </c>
      <c r="E230" s="29" t="s">
        <v>1</v>
      </c>
      <c r="F230" s="30">
        <f t="shared" si="122"/>
        <v>0</v>
      </c>
      <c r="G230" s="31">
        <f t="shared" ref="G230:K235" si="146">SUM(G236,G242)</f>
        <v>0</v>
      </c>
      <c r="H230" s="31">
        <f>'[1]2021-2023'!I224</f>
        <v>0</v>
      </c>
      <c r="I230" s="31">
        <f t="shared" si="146"/>
        <v>0</v>
      </c>
      <c r="J230" s="31">
        <f t="shared" si="146"/>
        <v>0</v>
      </c>
      <c r="K230" s="32">
        <f t="shared" si="146"/>
        <v>0</v>
      </c>
      <c r="L230" s="32">
        <f t="shared" ref="L230" si="147">SUM(L236,L242)</f>
        <v>0</v>
      </c>
    </row>
    <row r="231" spans="1:12" x14ac:dyDescent="0.3">
      <c r="A231" s="134"/>
      <c r="B231" s="103"/>
      <c r="C231" s="94"/>
      <c r="D231" s="82"/>
      <c r="E231" s="33" t="s">
        <v>2</v>
      </c>
      <c r="F231" s="34">
        <f t="shared" si="122"/>
        <v>0</v>
      </c>
      <c r="G231" s="35">
        <f t="shared" ref="G231:G235" si="148">SUM(G237,G243)</f>
        <v>0</v>
      </c>
      <c r="H231" s="35">
        <f>'[1]2021-2023'!I225</f>
        <v>0</v>
      </c>
      <c r="I231" s="35">
        <f t="shared" si="146"/>
        <v>0</v>
      </c>
      <c r="J231" s="35">
        <f t="shared" si="146"/>
        <v>0</v>
      </c>
      <c r="K231" s="36">
        <f t="shared" si="146"/>
        <v>0</v>
      </c>
      <c r="L231" s="36">
        <f t="shared" ref="L231" si="149">SUM(L237,L243)</f>
        <v>0</v>
      </c>
    </row>
    <row r="232" spans="1:12" x14ac:dyDescent="0.3">
      <c r="A232" s="134"/>
      <c r="B232" s="103"/>
      <c r="C232" s="94"/>
      <c r="D232" s="82"/>
      <c r="E232" s="37" t="s">
        <v>75</v>
      </c>
      <c r="F232" s="34">
        <f t="shared" si="122"/>
        <v>0</v>
      </c>
      <c r="G232" s="35">
        <f t="shared" si="148"/>
        <v>0</v>
      </c>
      <c r="H232" s="35">
        <f>'[1]2021-2023'!I226</f>
        <v>0</v>
      </c>
      <c r="I232" s="35">
        <f t="shared" si="146"/>
        <v>0</v>
      </c>
      <c r="J232" s="35">
        <f t="shared" si="146"/>
        <v>0</v>
      </c>
      <c r="K232" s="36">
        <f t="shared" si="146"/>
        <v>0</v>
      </c>
      <c r="L232" s="36">
        <f t="shared" ref="L232" si="150">SUM(L238,L244)</f>
        <v>0</v>
      </c>
    </row>
    <row r="233" spans="1:12" ht="27.6" x14ac:dyDescent="0.3">
      <c r="A233" s="134"/>
      <c r="B233" s="103"/>
      <c r="C233" s="94"/>
      <c r="D233" s="82"/>
      <c r="E233" s="33" t="s">
        <v>3</v>
      </c>
      <c r="F233" s="34">
        <f t="shared" si="122"/>
        <v>0</v>
      </c>
      <c r="G233" s="35">
        <f t="shared" si="148"/>
        <v>0</v>
      </c>
      <c r="H233" s="35">
        <f>'[1]2021-2023'!I227</f>
        <v>0</v>
      </c>
      <c r="I233" s="35">
        <f t="shared" si="146"/>
        <v>0</v>
      </c>
      <c r="J233" s="35">
        <f t="shared" si="146"/>
        <v>0</v>
      </c>
      <c r="K233" s="36">
        <f t="shared" si="146"/>
        <v>0</v>
      </c>
      <c r="L233" s="36">
        <f t="shared" ref="L233" si="151">SUM(L239,L245)</f>
        <v>0</v>
      </c>
    </row>
    <row r="234" spans="1:12" x14ac:dyDescent="0.3">
      <c r="A234" s="134"/>
      <c r="B234" s="103"/>
      <c r="C234" s="94"/>
      <c r="D234" s="82"/>
      <c r="E234" s="33" t="s">
        <v>4</v>
      </c>
      <c r="F234" s="34">
        <f t="shared" si="122"/>
        <v>0</v>
      </c>
      <c r="G234" s="35">
        <f t="shared" ref="G234" si="152">SUM(G240,G246)</f>
        <v>0</v>
      </c>
      <c r="H234" s="35">
        <f>'[1]2021-2023'!I228</f>
        <v>0</v>
      </c>
      <c r="I234" s="35">
        <f t="shared" si="146"/>
        <v>0</v>
      </c>
      <c r="J234" s="35">
        <f t="shared" si="146"/>
        <v>0</v>
      </c>
      <c r="K234" s="36">
        <f t="shared" si="146"/>
        <v>0</v>
      </c>
      <c r="L234" s="36">
        <f t="shared" ref="L234" si="153">SUM(L240,L246)</f>
        <v>0</v>
      </c>
    </row>
    <row r="235" spans="1:12" ht="27.6" x14ac:dyDescent="0.3">
      <c r="A235" s="135"/>
      <c r="B235" s="137"/>
      <c r="C235" s="138"/>
      <c r="D235" s="139"/>
      <c r="E235" s="38" t="s">
        <v>5</v>
      </c>
      <c r="F235" s="39">
        <f t="shared" si="122"/>
        <v>0</v>
      </c>
      <c r="G235" s="40">
        <f t="shared" si="148"/>
        <v>0</v>
      </c>
      <c r="H235" s="40">
        <f>'[1]2021-2023'!I229</f>
        <v>0</v>
      </c>
      <c r="I235" s="40">
        <f t="shared" si="146"/>
        <v>0</v>
      </c>
      <c r="J235" s="40">
        <f t="shared" si="146"/>
        <v>0</v>
      </c>
      <c r="K235" s="41">
        <f t="shared" si="146"/>
        <v>0</v>
      </c>
      <c r="L235" s="41">
        <f t="shared" ref="L235" si="154">SUM(L241,L247)</f>
        <v>0</v>
      </c>
    </row>
    <row r="236" spans="1:12" s="2" customFormat="1" x14ac:dyDescent="0.3">
      <c r="A236" s="143" t="s">
        <v>97</v>
      </c>
      <c r="B236" s="84" t="s">
        <v>42</v>
      </c>
      <c r="C236" s="87"/>
      <c r="D236" s="90" t="s">
        <v>43</v>
      </c>
      <c r="E236" s="42" t="s">
        <v>1</v>
      </c>
      <c r="F236" s="43">
        <f t="shared" si="122"/>
        <v>0</v>
      </c>
      <c r="G236" s="44">
        <f t="shared" ref="G236:K236" si="155">SUM(G237:G241)</f>
        <v>0</v>
      </c>
      <c r="H236" s="44">
        <f>'[1]2021-2023'!I230</f>
        <v>0</v>
      </c>
      <c r="I236" s="44">
        <f t="shared" si="155"/>
        <v>0</v>
      </c>
      <c r="J236" s="44">
        <f t="shared" si="155"/>
        <v>0</v>
      </c>
      <c r="K236" s="45">
        <f t="shared" si="155"/>
        <v>0</v>
      </c>
      <c r="L236" s="45">
        <f t="shared" ref="L236" si="156">SUM(L237:L241)</f>
        <v>0</v>
      </c>
    </row>
    <row r="237" spans="1:12" s="2" customFormat="1" x14ac:dyDescent="0.3">
      <c r="A237" s="144"/>
      <c r="B237" s="85"/>
      <c r="C237" s="88"/>
      <c r="D237" s="91"/>
      <c r="E237" s="46" t="s">
        <v>2</v>
      </c>
      <c r="F237" s="47">
        <f t="shared" si="122"/>
        <v>0</v>
      </c>
      <c r="G237" s="48">
        <v>0</v>
      </c>
      <c r="H237" s="48">
        <f>'[1]2021-2023'!I231</f>
        <v>0</v>
      </c>
      <c r="I237" s="48">
        <v>0</v>
      </c>
      <c r="J237" s="48">
        <v>0</v>
      </c>
      <c r="K237" s="49">
        <v>0</v>
      </c>
      <c r="L237" s="49">
        <v>0</v>
      </c>
    </row>
    <row r="238" spans="1:12" s="2" customFormat="1" x14ac:dyDescent="0.3">
      <c r="A238" s="144"/>
      <c r="B238" s="85"/>
      <c r="C238" s="88"/>
      <c r="D238" s="91"/>
      <c r="E238" s="50" t="s">
        <v>75</v>
      </c>
      <c r="F238" s="47">
        <f t="shared" si="122"/>
        <v>0</v>
      </c>
      <c r="G238" s="48">
        <v>0</v>
      </c>
      <c r="H238" s="48">
        <f>'[1]2021-2023'!I232</f>
        <v>0</v>
      </c>
      <c r="I238" s="48">
        <v>0</v>
      </c>
      <c r="J238" s="48">
        <v>0</v>
      </c>
      <c r="K238" s="49">
        <v>0</v>
      </c>
      <c r="L238" s="49">
        <v>0</v>
      </c>
    </row>
    <row r="239" spans="1:12" s="2" customFormat="1" ht="27.6" x14ac:dyDescent="0.3">
      <c r="A239" s="144"/>
      <c r="B239" s="85"/>
      <c r="C239" s="88"/>
      <c r="D239" s="91"/>
      <c r="E239" s="46" t="s">
        <v>3</v>
      </c>
      <c r="F239" s="47">
        <f t="shared" si="122"/>
        <v>0</v>
      </c>
      <c r="G239" s="48">
        <v>0</v>
      </c>
      <c r="H239" s="48">
        <f>'[1]2021-2023'!I233</f>
        <v>0</v>
      </c>
      <c r="I239" s="48">
        <v>0</v>
      </c>
      <c r="J239" s="48">
        <v>0</v>
      </c>
      <c r="K239" s="49">
        <v>0</v>
      </c>
      <c r="L239" s="49">
        <v>0</v>
      </c>
    </row>
    <row r="240" spans="1:12" s="2" customFormat="1" x14ac:dyDescent="0.3">
      <c r="A240" s="144"/>
      <c r="B240" s="85"/>
      <c r="C240" s="88"/>
      <c r="D240" s="91"/>
      <c r="E240" s="46" t="s">
        <v>4</v>
      </c>
      <c r="F240" s="47">
        <f t="shared" si="122"/>
        <v>0</v>
      </c>
      <c r="G240" s="48">
        <v>0</v>
      </c>
      <c r="H240" s="48">
        <f>'[1]2021-2023'!I234</f>
        <v>0</v>
      </c>
      <c r="I240" s="48">
        <v>0</v>
      </c>
      <c r="J240" s="48">
        <v>0</v>
      </c>
      <c r="K240" s="49">
        <v>0</v>
      </c>
      <c r="L240" s="49">
        <v>0</v>
      </c>
    </row>
    <row r="241" spans="1:12" s="2" customFormat="1" ht="27.6" x14ac:dyDescent="0.3">
      <c r="A241" s="154"/>
      <c r="B241" s="86"/>
      <c r="C241" s="89"/>
      <c r="D241" s="92"/>
      <c r="E241" s="51" t="s">
        <v>5</v>
      </c>
      <c r="F241" s="52">
        <f t="shared" si="122"/>
        <v>0</v>
      </c>
      <c r="G241" s="53">
        <v>0</v>
      </c>
      <c r="H241" s="53">
        <f>'[1]2021-2023'!I235</f>
        <v>0</v>
      </c>
      <c r="I241" s="53">
        <v>0</v>
      </c>
      <c r="J241" s="53">
        <v>0</v>
      </c>
      <c r="K241" s="54">
        <v>0</v>
      </c>
      <c r="L241" s="54">
        <v>0</v>
      </c>
    </row>
    <row r="242" spans="1:12" x14ac:dyDescent="0.3">
      <c r="A242" s="143" t="s">
        <v>98</v>
      </c>
      <c r="B242" s="84" t="s">
        <v>44</v>
      </c>
      <c r="C242" s="87"/>
      <c r="D242" s="90" t="s">
        <v>45</v>
      </c>
      <c r="E242" s="42" t="s">
        <v>1</v>
      </c>
      <c r="F242" s="43">
        <f t="shared" si="122"/>
        <v>0</v>
      </c>
      <c r="G242" s="44">
        <f t="shared" ref="G242:K242" si="157">SUM(G243:G247)</f>
        <v>0</v>
      </c>
      <c r="H242" s="44">
        <f>'[1]2021-2023'!I236</f>
        <v>0</v>
      </c>
      <c r="I242" s="44">
        <f t="shared" si="157"/>
        <v>0</v>
      </c>
      <c r="J242" s="44">
        <f t="shared" si="157"/>
        <v>0</v>
      </c>
      <c r="K242" s="45">
        <f t="shared" si="157"/>
        <v>0</v>
      </c>
      <c r="L242" s="45">
        <f t="shared" ref="L242" si="158">SUM(L243:L247)</f>
        <v>0</v>
      </c>
    </row>
    <row r="243" spans="1:12" x14ac:dyDescent="0.3">
      <c r="A243" s="144"/>
      <c r="B243" s="85"/>
      <c r="C243" s="88"/>
      <c r="D243" s="91"/>
      <c r="E243" s="46" t="s">
        <v>2</v>
      </c>
      <c r="F243" s="47">
        <f t="shared" si="122"/>
        <v>0</v>
      </c>
      <c r="G243" s="48">
        <v>0</v>
      </c>
      <c r="H243" s="48">
        <f>'[1]2021-2023'!I237</f>
        <v>0</v>
      </c>
      <c r="I243" s="48">
        <v>0</v>
      </c>
      <c r="J243" s="48">
        <v>0</v>
      </c>
      <c r="K243" s="49">
        <v>0</v>
      </c>
      <c r="L243" s="49">
        <v>0</v>
      </c>
    </row>
    <row r="244" spans="1:12" x14ac:dyDescent="0.3">
      <c r="A244" s="144"/>
      <c r="B244" s="85"/>
      <c r="C244" s="88"/>
      <c r="D244" s="91"/>
      <c r="E244" s="50" t="s">
        <v>75</v>
      </c>
      <c r="F244" s="47">
        <f t="shared" si="122"/>
        <v>0</v>
      </c>
      <c r="G244" s="48">
        <v>0</v>
      </c>
      <c r="H244" s="48">
        <f>'[1]2021-2023'!I238</f>
        <v>0</v>
      </c>
      <c r="I244" s="48">
        <v>0</v>
      </c>
      <c r="J244" s="48">
        <v>0</v>
      </c>
      <c r="K244" s="49">
        <v>0</v>
      </c>
      <c r="L244" s="49">
        <v>0</v>
      </c>
    </row>
    <row r="245" spans="1:12" ht="27.6" x14ac:dyDescent="0.3">
      <c r="A245" s="144"/>
      <c r="B245" s="85"/>
      <c r="C245" s="88"/>
      <c r="D245" s="91"/>
      <c r="E245" s="46" t="s">
        <v>3</v>
      </c>
      <c r="F245" s="47">
        <f t="shared" si="122"/>
        <v>0</v>
      </c>
      <c r="G245" s="48">
        <v>0</v>
      </c>
      <c r="H245" s="48">
        <f>'[1]2021-2023'!I239</f>
        <v>0</v>
      </c>
      <c r="I245" s="48">
        <v>0</v>
      </c>
      <c r="J245" s="48">
        <v>0</v>
      </c>
      <c r="K245" s="49">
        <v>0</v>
      </c>
      <c r="L245" s="49">
        <v>0</v>
      </c>
    </row>
    <row r="246" spans="1:12" x14ac:dyDescent="0.3">
      <c r="A246" s="144"/>
      <c r="B246" s="85"/>
      <c r="C246" s="88"/>
      <c r="D246" s="91"/>
      <c r="E246" s="46" t="s">
        <v>4</v>
      </c>
      <c r="F246" s="47">
        <f t="shared" si="122"/>
        <v>0</v>
      </c>
      <c r="G246" s="48">
        <v>0</v>
      </c>
      <c r="H246" s="48">
        <f>'[1]2021-2023'!I240</f>
        <v>0</v>
      </c>
      <c r="I246" s="48">
        <v>0</v>
      </c>
      <c r="J246" s="48">
        <v>0</v>
      </c>
      <c r="K246" s="49">
        <v>0</v>
      </c>
      <c r="L246" s="49">
        <v>0</v>
      </c>
    </row>
    <row r="247" spans="1:12" ht="28.2" thickBot="1" x14ac:dyDescent="0.35">
      <c r="A247" s="145"/>
      <c r="B247" s="152"/>
      <c r="C247" s="159"/>
      <c r="D247" s="151"/>
      <c r="E247" s="55" t="s">
        <v>5</v>
      </c>
      <c r="F247" s="56">
        <f t="shared" si="122"/>
        <v>0</v>
      </c>
      <c r="G247" s="57">
        <v>0</v>
      </c>
      <c r="H247" s="57">
        <f>'[1]2021-2023'!I241</f>
        <v>0</v>
      </c>
      <c r="I247" s="57">
        <v>0</v>
      </c>
      <c r="J247" s="57">
        <v>0</v>
      </c>
      <c r="K247" s="58">
        <v>0</v>
      </c>
      <c r="L247" s="58">
        <v>0</v>
      </c>
    </row>
    <row r="248" spans="1:12" x14ac:dyDescent="0.3">
      <c r="A248" s="133" t="s">
        <v>108</v>
      </c>
      <c r="B248" s="102" t="s">
        <v>109</v>
      </c>
      <c r="C248" s="78"/>
      <c r="D248" s="81" t="s">
        <v>86</v>
      </c>
      <c r="E248" s="29" t="s">
        <v>1</v>
      </c>
      <c r="F248" s="30">
        <f t="shared" si="122"/>
        <v>0</v>
      </c>
      <c r="G248" s="31">
        <f t="shared" ref="G248:K253" si="159">SUM(G254,G260)</f>
        <v>0</v>
      </c>
      <c r="H248" s="31">
        <f>'[1]2021-2023'!I242</f>
        <v>0</v>
      </c>
      <c r="I248" s="31">
        <f t="shared" si="159"/>
        <v>0</v>
      </c>
      <c r="J248" s="31">
        <f t="shared" si="159"/>
        <v>0</v>
      </c>
      <c r="K248" s="32">
        <f t="shared" si="159"/>
        <v>0</v>
      </c>
      <c r="L248" s="32">
        <f t="shared" ref="L248" si="160">SUM(L254,L260)</f>
        <v>0</v>
      </c>
    </row>
    <row r="249" spans="1:12" x14ac:dyDescent="0.3">
      <c r="A249" s="134"/>
      <c r="B249" s="103"/>
      <c r="C249" s="79"/>
      <c r="D249" s="82"/>
      <c r="E249" s="33" t="s">
        <v>2</v>
      </c>
      <c r="F249" s="34">
        <f t="shared" si="122"/>
        <v>0</v>
      </c>
      <c r="G249" s="35">
        <f t="shared" ref="G249:G253" si="161">SUM(G255,G261)</f>
        <v>0</v>
      </c>
      <c r="H249" s="35">
        <f>'[1]2021-2023'!I243</f>
        <v>0</v>
      </c>
      <c r="I249" s="35">
        <f t="shared" si="159"/>
        <v>0</v>
      </c>
      <c r="J249" s="35">
        <f t="shared" si="159"/>
        <v>0</v>
      </c>
      <c r="K249" s="36">
        <f t="shared" si="159"/>
        <v>0</v>
      </c>
      <c r="L249" s="36">
        <f t="shared" ref="L249" si="162">SUM(L255,L261)</f>
        <v>0</v>
      </c>
    </row>
    <row r="250" spans="1:12" x14ac:dyDescent="0.3">
      <c r="A250" s="134"/>
      <c r="B250" s="103"/>
      <c r="C250" s="79"/>
      <c r="D250" s="82"/>
      <c r="E250" s="37" t="s">
        <v>75</v>
      </c>
      <c r="F250" s="34">
        <f t="shared" si="122"/>
        <v>0</v>
      </c>
      <c r="G250" s="35">
        <f t="shared" si="161"/>
        <v>0</v>
      </c>
      <c r="H250" s="35">
        <f>'[1]2021-2023'!I244</f>
        <v>0</v>
      </c>
      <c r="I250" s="35">
        <f t="shared" si="159"/>
        <v>0</v>
      </c>
      <c r="J250" s="35">
        <f t="shared" si="159"/>
        <v>0</v>
      </c>
      <c r="K250" s="36">
        <f t="shared" si="159"/>
        <v>0</v>
      </c>
      <c r="L250" s="36">
        <f t="shared" ref="L250" si="163">SUM(L256,L262)</f>
        <v>0</v>
      </c>
    </row>
    <row r="251" spans="1:12" ht="27.6" x14ac:dyDescent="0.3">
      <c r="A251" s="134"/>
      <c r="B251" s="103"/>
      <c r="C251" s="79"/>
      <c r="D251" s="82"/>
      <c r="E251" s="33" t="s">
        <v>3</v>
      </c>
      <c r="F251" s="34">
        <f t="shared" si="122"/>
        <v>0</v>
      </c>
      <c r="G251" s="35">
        <f t="shared" si="161"/>
        <v>0</v>
      </c>
      <c r="H251" s="35">
        <f>'[1]2021-2023'!I245</f>
        <v>0</v>
      </c>
      <c r="I251" s="35">
        <f t="shared" si="159"/>
        <v>0</v>
      </c>
      <c r="J251" s="35">
        <f t="shared" si="159"/>
        <v>0</v>
      </c>
      <c r="K251" s="36">
        <f t="shared" si="159"/>
        <v>0</v>
      </c>
      <c r="L251" s="36">
        <f t="shared" ref="L251" si="164">SUM(L257,L263)</f>
        <v>0</v>
      </c>
    </row>
    <row r="252" spans="1:12" x14ac:dyDescent="0.3">
      <c r="A252" s="134"/>
      <c r="B252" s="103"/>
      <c r="C252" s="79"/>
      <c r="D252" s="82"/>
      <c r="E252" s="33" t="s">
        <v>4</v>
      </c>
      <c r="F252" s="34">
        <f t="shared" si="122"/>
        <v>0</v>
      </c>
      <c r="G252" s="35">
        <f t="shared" si="161"/>
        <v>0</v>
      </c>
      <c r="H252" s="35">
        <f>'[1]2021-2023'!I246</f>
        <v>0</v>
      </c>
      <c r="I252" s="35">
        <f t="shared" si="159"/>
        <v>0</v>
      </c>
      <c r="J252" s="35">
        <f t="shared" si="159"/>
        <v>0</v>
      </c>
      <c r="K252" s="36">
        <f t="shared" si="159"/>
        <v>0</v>
      </c>
      <c r="L252" s="36">
        <f t="shared" ref="L252" si="165">SUM(L258,L264)</f>
        <v>0</v>
      </c>
    </row>
    <row r="253" spans="1:12" ht="27.6" x14ac:dyDescent="0.3">
      <c r="A253" s="135"/>
      <c r="B253" s="137"/>
      <c r="C253" s="173"/>
      <c r="D253" s="139"/>
      <c r="E253" s="38" t="s">
        <v>5</v>
      </c>
      <c r="F253" s="39">
        <f t="shared" si="122"/>
        <v>0</v>
      </c>
      <c r="G253" s="40">
        <f t="shared" si="161"/>
        <v>0</v>
      </c>
      <c r="H253" s="40">
        <f>'[1]2021-2023'!I247</f>
        <v>0</v>
      </c>
      <c r="I253" s="40">
        <f t="shared" si="159"/>
        <v>0</v>
      </c>
      <c r="J253" s="40">
        <f t="shared" si="159"/>
        <v>0</v>
      </c>
      <c r="K253" s="41">
        <f t="shared" si="159"/>
        <v>0</v>
      </c>
      <c r="L253" s="41">
        <f t="shared" ref="L253" si="166">SUM(L259,L265)</f>
        <v>0</v>
      </c>
    </row>
    <row r="254" spans="1:12" x14ac:dyDescent="0.3">
      <c r="A254" s="143" t="s">
        <v>110</v>
      </c>
      <c r="B254" s="84" t="s">
        <v>101</v>
      </c>
      <c r="C254" s="87"/>
      <c r="D254" s="90" t="s">
        <v>86</v>
      </c>
      <c r="E254" s="42" t="s">
        <v>1</v>
      </c>
      <c r="F254" s="43">
        <f t="shared" si="122"/>
        <v>0</v>
      </c>
      <c r="G254" s="44">
        <f t="shared" ref="G254:I254" si="167">SUM(G255:G259)</f>
        <v>0</v>
      </c>
      <c r="H254" s="44">
        <f>'[1]2021-2023'!I248</f>
        <v>0</v>
      </c>
      <c r="I254" s="44">
        <f t="shared" si="167"/>
        <v>0</v>
      </c>
      <c r="J254" s="44">
        <f>SUM(J255:J259)</f>
        <v>0</v>
      </c>
      <c r="K254" s="45">
        <f>SUM(K255:K259)</f>
        <v>0</v>
      </c>
      <c r="L254" s="45">
        <f>SUM(L255:L259)</f>
        <v>0</v>
      </c>
    </row>
    <row r="255" spans="1:12" x14ac:dyDescent="0.3">
      <c r="A255" s="144"/>
      <c r="B255" s="85"/>
      <c r="C255" s="88"/>
      <c r="D255" s="91"/>
      <c r="E255" s="46" t="s">
        <v>2</v>
      </c>
      <c r="F255" s="47">
        <f t="shared" si="122"/>
        <v>0</v>
      </c>
      <c r="G255" s="48">
        <v>0</v>
      </c>
      <c r="H255" s="48">
        <f>'[1]2021-2023'!I249</f>
        <v>0</v>
      </c>
      <c r="I255" s="48">
        <v>0</v>
      </c>
      <c r="J255" s="48">
        <v>0</v>
      </c>
      <c r="K255" s="49">
        <v>0</v>
      </c>
      <c r="L255" s="49">
        <v>0</v>
      </c>
    </row>
    <row r="256" spans="1:12" x14ac:dyDescent="0.3">
      <c r="A256" s="144"/>
      <c r="B256" s="85"/>
      <c r="C256" s="88"/>
      <c r="D256" s="91"/>
      <c r="E256" s="50" t="s">
        <v>75</v>
      </c>
      <c r="F256" s="47">
        <f t="shared" si="122"/>
        <v>0</v>
      </c>
      <c r="G256" s="48">
        <v>0</v>
      </c>
      <c r="H256" s="48">
        <f>'[1]2021-2023'!I250</f>
        <v>0</v>
      </c>
      <c r="I256" s="48">
        <v>0</v>
      </c>
      <c r="J256" s="48">
        <v>0</v>
      </c>
      <c r="K256" s="49">
        <v>0</v>
      </c>
      <c r="L256" s="49">
        <v>0</v>
      </c>
    </row>
    <row r="257" spans="1:12" ht="27.6" x14ac:dyDescent="0.3">
      <c r="A257" s="144"/>
      <c r="B257" s="85"/>
      <c r="C257" s="88"/>
      <c r="D257" s="91"/>
      <c r="E257" s="46" t="s">
        <v>3</v>
      </c>
      <c r="F257" s="47">
        <f t="shared" si="122"/>
        <v>0</v>
      </c>
      <c r="G257" s="48">
        <v>0</v>
      </c>
      <c r="H257" s="48">
        <f>'[1]2021-2023'!I251</f>
        <v>0</v>
      </c>
      <c r="I257" s="48">
        <v>0</v>
      </c>
      <c r="J257" s="48">
        <v>0</v>
      </c>
      <c r="K257" s="49">
        <v>0</v>
      </c>
      <c r="L257" s="49">
        <v>0</v>
      </c>
    </row>
    <row r="258" spans="1:12" x14ac:dyDescent="0.3">
      <c r="A258" s="144"/>
      <c r="B258" s="85"/>
      <c r="C258" s="88"/>
      <c r="D258" s="91"/>
      <c r="E258" s="46" t="s">
        <v>4</v>
      </c>
      <c r="F258" s="47">
        <f t="shared" si="122"/>
        <v>0</v>
      </c>
      <c r="G258" s="48">
        <v>0</v>
      </c>
      <c r="H258" s="48">
        <f>'[1]2021-2023'!I252</f>
        <v>0</v>
      </c>
      <c r="I258" s="48">
        <v>0</v>
      </c>
      <c r="J258" s="48">
        <v>0</v>
      </c>
      <c r="K258" s="49">
        <v>0</v>
      </c>
      <c r="L258" s="49">
        <v>0</v>
      </c>
    </row>
    <row r="259" spans="1:12" ht="27.6" x14ac:dyDescent="0.3">
      <c r="A259" s="154"/>
      <c r="B259" s="86"/>
      <c r="C259" s="89"/>
      <c r="D259" s="92"/>
      <c r="E259" s="51" t="s">
        <v>5</v>
      </c>
      <c r="F259" s="52">
        <f t="shared" si="122"/>
        <v>0</v>
      </c>
      <c r="G259" s="53">
        <v>0</v>
      </c>
      <c r="H259" s="53">
        <f>'[1]2021-2023'!I253</f>
        <v>0</v>
      </c>
      <c r="I259" s="53">
        <v>0</v>
      </c>
      <c r="J259" s="53">
        <v>0</v>
      </c>
      <c r="K259" s="54">
        <v>0</v>
      </c>
      <c r="L259" s="54">
        <v>0</v>
      </c>
    </row>
    <row r="260" spans="1:12" x14ac:dyDescent="0.3">
      <c r="A260" s="143" t="s">
        <v>111</v>
      </c>
      <c r="B260" s="84" t="s">
        <v>112</v>
      </c>
      <c r="C260" s="87"/>
      <c r="D260" s="90" t="s">
        <v>86</v>
      </c>
      <c r="E260" s="42" t="s">
        <v>1</v>
      </c>
      <c r="F260" s="43">
        <f t="shared" si="122"/>
        <v>0</v>
      </c>
      <c r="G260" s="44">
        <f t="shared" ref="G260:K260" si="168">SUM(G261:G265)</f>
        <v>0</v>
      </c>
      <c r="H260" s="44">
        <f>'[1]2021-2023'!I254</f>
        <v>0</v>
      </c>
      <c r="I260" s="44">
        <f t="shared" si="168"/>
        <v>0</v>
      </c>
      <c r="J260" s="44">
        <f t="shared" si="168"/>
        <v>0</v>
      </c>
      <c r="K260" s="45">
        <f t="shared" si="168"/>
        <v>0</v>
      </c>
      <c r="L260" s="45">
        <f t="shared" ref="L260" si="169">SUM(L261:L265)</f>
        <v>0</v>
      </c>
    </row>
    <row r="261" spans="1:12" x14ac:dyDescent="0.3">
      <c r="A261" s="144"/>
      <c r="B261" s="85"/>
      <c r="C261" s="88"/>
      <c r="D261" s="91"/>
      <c r="E261" s="46" t="s">
        <v>2</v>
      </c>
      <c r="F261" s="47">
        <f t="shared" si="122"/>
        <v>0</v>
      </c>
      <c r="G261" s="48">
        <v>0</v>
      </c>
      <c r="H261" s="48">
        <f>'[1]2021-2023'!I255</f>
        <v>0</v>
      </c>
      <c r="I261" s="48">
        <v>0</v>
      </c>
      <c r="J261" s="48">
        <v>0</v>
      </c>
      <c r="K261" s="49">
        <v>0</v>
      </c>
      <c r="L261" s="49">
        <v>0</v>
      </c>
    </row>
    <row r="262" spans="1:12" x14ac:dyDescent="0.3">
      <c r="A262" s="144"/>
      <c r="B262" s="85"/>
      <c r="C262" s="88"/>
      <c r="D262" s="91"/>
      <c r="E262" s="50" t="s">
        <v>75</v>
      </c>
      <c r="F262" s="47">
        <f t="shared" si="122"/>
        <v>0</v>
      </c>
      <c r="G262" s="48">
        <v>0</v>
      </c>
      <c r="H262" s="48">
        <f>'[1]2021-2023'!I256</f>
        <v>0</v>
      </c>
      <c r="I262" s="48">
        <v>0</v>
      </c>
      <c r="J262" s="48">
        <v>0</v>
      </c>
      <c r="K262" s="49">
        <v>0</v>
      </c>
      <c r="L262" s="49">
        <v>0</v>
      </c>
    </row>
    <row r="263" spans="1:12" ht="27.6" x14ac:dyDescent="0.3">
      <c r="A263" s="144"/>
      <c r="B263" s="85"/>
      <c r="C263" s="88"/>
      <c r="D263" s="91"/>
      <c r="E263" s="46" t="s">
        <v>3</v>
      </c>
      <c r="F263" s="47">
        <f t="shared" si="122"/>
        <v>0</v>
      </c>
      <c r="G263" s="48">
        <v>0</v>
      </c>
      <c r="H263" s="48">
        <f>'[1]2021-2023'!I257</f>
        <v>0</v>
      </c>
      <c r="I263" s="48">
        <v>0</v>
      </c>
      <c r="J263" s="48">
        <v>0</v>
      </c>
      <c r="K263" s="49">
        <v>0</v>
      </c>
      <c r="L263" s="49">
        <v>0</v>
      </c>
    </row>
    <row r="264" spans="1:12" x14ac:dyDescent="0.3">
      <c r="A264" s="144"/>
      <c r="B264" s="85"/>
      <c r="C264" s="88"/>
      <c r="D264" s="91"/>
      <c r="E264" s="46" t="s">
        <v>4</v>
      </c>
      <c r="F264" s="47">
        <f t="shared" ref="F264:F283" si="170">SUM(G264:K264)</f>
        <v>0</v>
      </c>
      <c r="G264" s="48">
        <v>0</v>
      </c>
      <c r="H264" s="48">
        <f>'[1]2021-2023'!I258</f>
        <v>0</v>
      </c>
      <c r="I264" s="48">
        <v>0</v>
      </c>
      <c r="J264" s="48">
        <v>0</v>
      </c>
      <c r="K264" s="49">
        <v>0</v>
      </c>
      <c r="L264" s="49">
        <v>0</v>
      </c>
    </row>
    <row r="265" spans="1:12" ht="28.2" thickBot="1" x14ac:dyDescent="0.35">
      <c r="A265" s="165"/>
      <c r="B265" s="167"/>
      <c r="C265" s="166"/>
      <c r="D265" s="171"/>
      <c r="E265" s="74" t="s">
        <v>5</v>
      </c>
      <c r="F265" s="75">
        <f t="shared" si="170"/>
        <v>0</v>
      </c>
      <c r="G265" s="76">
        <v>0</v>
      </c>
      <c r="H265" s="76">
        <f>'[1]2021-2023'!I259</f>
        <v>0</v>
      </c>
      <c r="I265" s="76">
        <v>0</v>
      </c>
      <c r="J265" s="76">
        <v>0</v>
      </c>
      <c r="K265" s="77">
        <v>0</v>
      </c>
      <c r="L265" s="77">
        <v>0</v>
      </c>
    </row>
    <row r="266" spans="1:12" ht="15" thickTop="1" x14ac:dyDescent="0.3">
      <c r="A266" s="120" t="s">
        <v>81</v>
      </c>
      <c r="B266" s="147" t="s">
        <v>88</v>
      </c>
      <c r="C266" s="105"/>
      <c r="D266" s="99" t="s">
        <v>99</v>
      </c>
      <c r="E266" s="16" t="s">
        <v>1</v>
      </c>
      <c r="F266" s="17">
        <f t="shared" si="170"/>
        <v>0</v>
      </c>
      <c r="G266" s="18">
        <f t="shared" ref="G266:K277" si="171">G272</f>
        <v>0</v>
      </c>
      <c r="H266" s="18">
        <f>'[1]2021-2023'!I260</f>
        <v>0</v>
      </c>
      <c r="I266" s="18">
        <f t="shared" si="171"/>
        <v>0</v>
      </c>
      <c r="J266" s="18">
        <f t="shared" si="171"/>
        <v>0</v>
      </c>
      <c r="K266" s="19">
        <f t="shared" si="171"/>
        <v>0</v>
      </c>
      <c r="L266" s="19">
        <f t="shared" ref="L266" si="172">L272</f>
        <v>0</v>
      </c>
    </row>
    <row r="267" spans="1:12" x14ac:dyDescent="0.3">
      <c r="A267" s="121"/>
      <c r="B267" s="148"/>
      <c r="C267" s="106"/>
      <c r="D267" s="100"/>
      <c r="E267" s="20" t="s">
        <v>2</v>
      </c>
      <c r="F267" s="21">
        <f t="shared" si="170"/>
        <v>0</v>
      </c>
      <c r="G267" s="22">
        <f t="shared" ref="G267:G271" si="173">G273</f>
        <v>0</v>
      </c>
      <c r="H267" s="22">
        <f>'[1]2021-2023'!I261</f>
        <v>0</v>
      </c>
      <c r="I267" s="22">
        <f t="shared" si="171"/>
        <v>0</v>
      </c>
      <c r="J267" s="22">
        <f t="shared" si="171"/>
        <v>0</v>
      </c>
      <c r="K267" s="23">
        <f t="shared" si="171"/>
        <v>0</v>
      </c>
      <c r="L267" s="23">
        <f t="shared" ref="L267" si="174">L273</f>
        <v>0</v>
      </c>
    </row>
    <row r="268" spans="1:12" x14ac:dyDescent="0.3">
      <c r="A268" s="121"/>
      <c r="B268" s="148"/>
      <c r="C268" s="106"/>
      <c r="D268" s="100"/>
      <c r="E268" s="24" t="s">
        <v>75</v>
      </c>
      <c r="F268" s="21">
        <f t="shared" si="170"/>
        <v>0</v>
      </c>
      <c r="G268" s="22">
        <f t="shared" si="173"/>
        <v>0</v>
      </c>
      <c r="H268" s="22">
        <f>'[1]2021-2023'!I262</f>
        <v>0</v>
      </c>
      <c r="I268" s="22">
        <f t="shared" si="171"/>
        <v>0</v>
      </c>
      <c r="J268" s="22">
        <f t="shared" si="171"/>
        <v>0</v>
      </c>
      <c r="K268" s="23">
        <f t="shared" si="171"/>
        <v>0</v>
      </c>
      <c r="L268" s="23">
        <f t="shared" ref="L268" si="175">L274</f>
        <v>0</v>
      </c>
    </row>
    <row r="269" spans="1:12" ht="27.6" x14ac:dyDescent="0.3">
      <c r="A269" s="121"/>
      <c r="B269" s="148"/>
      <c r="C269" s="106"/>
      <c r="D269" s="100"/>
      <c r="E269" s="20" t="s">
        <v>3</v>
      </c>
      <c r="F269" s="21">
        <f t="shared" si="170"/>
        <v>0</v>
      </c>
      <c r="G269" s="22">
        <f t="shared" si="173"/>
        <v>0</v>
      </c>
      <c r="H269" s="22">
        <f>'[1]2021-2023'!I263</f>
        <v>0</v>
      </c>
      <c r="I269" s="22">
        <f t="shared" si="171"/>
        <v>0</v>
      </c>
      <c r="J269" s="22">
        <f t="shared" si="171"/>
        <v>0</v>
      </c>
      <c r="K269" s="23">
        <f t="shared" si="171"/>
        <v>0</v>
      </c>
      <c r="L269" s="23">
        <f t="shared" ref="L269" si="176">L275</f>
        <v>0</v>
      </c>
    </row>
    <row r="270" spans="1:12" ht="15" thickBot="1" x14ac:dyDescent="0.35">
      <c r="A270" s="121"/>
      <c r="B270" s="148"/>
      <c r="C270" s="106"/>
      <c r="D270" s="100"/>
      <c r="E270" s="20" t="s">
        <v>4</v>
      </c>
      <c r="F270" s="21">
        <f t="shared" si="170"/>
        <v>0</v>
      </c>
      <c r="G270" s="22">
        <f t="shared" si="173"/>
        <v>0</v>
      </c>
      <c r="H270" s="22">
        <f>'[1]2021-2023'!I264</f>
        <v>0</v>
      </c>
      <c r="I270" s="22">
        <f t="shared" si="171"/>
        <v>0</v>
      </c>
      <c r="J270" s="22">
        <f t="shared" si="171"/>
        <v>0</v>
      </c>
      <c r="K270" s="23">
        <f t="shared" si="171"/>
        <v>0</v>
      </c>
      <c r="L270" s="23">
        <f t="shared" ref="L270" si="177">L276</f>
        <v>0</v>
      </c>
    </row>
    <row r="271" spans="1:12" ht="28.2" hidden="1" thickBot="1" x14ac:dyDescent="0.35">
      <c r="A271" s="122"/>
      <c r="B271" s="149"/>
      <c r="C271" s="107"/>
      <c r="D271" s="101"/>
      <c r="E271" s="25" t="s">
        <v>5</v>
      </c>
      <c r="F271" s="26">
        <f t="shared" si="170"/>
        <v>0</v>
      </c>
      <c r="G271" s="27">
        <f t="shared" si="173"/>
        <v>0</v>
      </c>
      <c r="H271" s="27">
        <f>'[1]2021-2023'!I265</f>
        <v>0</v>
      </c>
      <c r="I271" s="27">
        <f t="shared" si="171"/>
        <v>0</v>
      </c>
      <c r="J271" s="27">
        <f t="shared" si="171"/>
        <v>0</v>
      </c>
      <c r="K271" s="28">
        <f t="shared" si="171"/>
        <v>0</v>
      </c>
      <c r="L271" s="28">
        <f t="shared" ref="L271" si="178">L277</f>
        <v>0</v>
      </c>
    </row>
    <row r="272" spans="1:12" x14ac:dyDescent="0.3">
      <c r="A272" s="133" t="s">
        <v>82</v>
      </c>
      <c r="B272" s="102" t="s">
        <v>115</v>
      </c>
      <c r="C272" s="93"/>
      <c r="D272" s="81" t="s">
        <v>99</v>
      </c>
      <c r="E272" s="29" t="s">
        <v>1</v>
      </c>
      <c r="F272" s="30">
        <f t="shared" si="170"/>
        <v>0</v>
      </c>
      <c r="G272" s="31">
        <f t="shared" ref="G272" si="179">G278</f>
        <v>0</v>
      </c>
      <c r="H272" s="31">
        <f>'[1]2021-2023'!I266</f>
        <v>0</v>
      </c>
      <c r="I272" s="31">
        <f t="shared" si="171"/>
        <v>0</v>
      </c>
      <c r="J272" s="31">
        <f t="shared" si="171"/>
        <v>0</v>
      </c>
      <c r="K272" s="32">
        <f t="shared" si="171"/>
        <v>0</v>
      </c>
      <c r="L272" s="32">
        <f t="shared" ref="L272" si="180">L278</f>
        <v>0</v>
      </c>
    </row>
    <row r="273" spans="1:12" x14ac:dyDescent="0.3">
      <c r="A273" s="134"/>
      <c r="B273" s="103"/>
      <c r="C273" s="94"/>
      <c r="D273" s="82"/>
      <c r="E273" s="33" t="s">
        <v>2</v>
      </c>
      <c r="F273" s="34">
        <f t="shared" si="170"/>
        <v>0</v>
      </c>
      <c r="G273" s="35">
        <f t="shared" ref="G273:G277" si="181">G279</f>
        <v>0</v>
      </c>
      <c r="H273" s="35">
        <f>'[1]2021-2023'!I267</f>
        <v>0</v>
      </c>
      <c r="I273" s="35">
        <f t="shared" si="171"/>
        <v>0</v>
      </c>
      <c r="J273" s="35">
        <f t="shared" si="171"/>
        <v>0</v>
      </c>
      <c r="K273" s="36">
        <f t="shared" si="171"/>
        <v>0</v>
      </c>
      <c r="L273" s="36">
        <f t="shared" ref="L273" si="182">L279</f>
        <v>0</v>
      </c>
    </row>
    <row r="274" spans="1:12" x14ac:dyDescent="0.3">
      <c r="A274" s="134"/>
      <c r="B274" s="103"/>
      <c r="C274" s="94"/>
      <c r="D274" s="82"/>
      <c r="E274" s="37" t="s">
        <v>75</v>
      </c>
      <c r="F274" s="34">
        <f t="shared" si="170"/>
        <v>0</v>
      </c>
      <c r="G274" s="35">
        <f t="shared" si="181"/>
        <v>0</v>
      </c>
      <c r="H274" s="35">
        <f>'[1]2021-2023'!I268</f>
        <v>0</v>
      </c>
      <c r="I274" s="35">
        <f t="shared" si="171"/>
        <v>0</v>
      </c>
      <c r="J274" s="35">
        <f t="shared" si="171"/>
        <v>0</v>
      </c>
      <c r="K274" s="36">
        <f t="shared" si="171"/>
        <v>0</v>
      </c>
      <c r="L274" s="36">
        <f t="shared" ref="L274" si="183">L280</f>
        <v>0</v>
      </c>
    </row>
    <row r="275" spans="1:12" ht="27.6" x14ac:dyDescent="0.3">
      <c r="A275" s="134"/>
      <c r="B275" s="103"/>
      <c r="C275" s="94"/>
      <c r="D275" s="82"/>
      <c r="E275" s="33" t="s">
        <v>3</v>
      </c>
      <c r="F275" s="34">
        <f t="shared" si="170"/>
        <v>0</v>
      </c>
      <c r="G275" s="35">
        <f t="shared" si="181"/>
        <v>0</v>
      </c>
      <c r="H275" s="35">
        <f>'[1]2021-2023'!I269</f>
        <v>0</v>
      </c>
      <c r="I275" s="35">
        <f t="shared" si="171"/>
        <v>0</v>
      </c>
      <c r="J275" s="35">
        <f t="shared" si="171"/>
        <v>0</v>
      </c>
      <c r="K275" s="36">
        <f t="shared" si="171"/>
        <v>0</v>
      </c>
      <c r="L275" s="36">
        <f t="shared" ref="L275" si="184">L281</f>
        <v>0</v>
      </c>
    </row>
    <row r="276" spans="1:12" x14ac:dyDescent="0.3">
      <c r="A276" s="134"/>
      <c r="B276" s="103"/>
      <c r="C276" s="94"/>
      <c r="D276" s="82"/>
      <c r="E276" s="33" t="s">
        <v>4</v>
      </c>
      <c r="F276" s="34">
        <f t="shared" si="170"/>
        <v>0</v>
      </c>
      <c r="G276" s="35">
        <f t="shared" si="181"/>
        <v>0</v>
      </c>
      <c r="H276" s="35">
        <f>'[1]2021-2023'!I270</f>
        <v>0</v>
      </c>
      <c r="I276" s="35">
        <f t="shared" si="171"/>
        <v>0</v>
      </c>
      <c r="J276" s="35">
        <f t="shared" si="171"/>
        <v>0</v>
      </c>
      <c r="K276" s="36">
        <f t="shared" si="171"/>
        <v>0</v>
      </c>
      <c r="L276" s="36">
        <f t="shared" ref="L276" si="185">L282</f>
        <v>0</v>
      </c>
    </row>
    <row r="277" spans="1:12" ht="27.6" x14ac:dyDescent="0.3">
      <c r="A277" s="135"/>
      <c r="B277" s="137"/>
      <c r="C277" s="138"/>
      <c r="D277" s="139"/>
      <c r="E277" s="38" t="s">
        <v>5</v>
      </c>
      <c r="F277" s="39">
        <f t="shared" si="170"/>
        <v>0</v>
      </c>
      <c r="G277" s="40">
        <f t="shared" si="181"/>
        <v>0</v>
      </c>
      <c r="H277" s="40">
        <f>'[1]2021-2023'!I271</f>
        <v>0</v>
      </c>
      <c r="I277" s="40">
        <f t="shared" si="171"/>
        <v>0</v>
      </c>
      <c r="J277" s="40">
        <f t="shared" si="171"/>
        <v>0</v>
      </c>
      <c r="K277" s="41">
        <f t="shared" si="171"/>
        <v>0</v>
      </c>
      <c r="L277" s="41">
        <f t="shared" ref="L277" si="186">L283</f>
        <v>0</v>
      </c>
    </row>
    <row r="278" spans="1:12" x14ac:dyDescent="0.3">
      <c r="A278" s="143" t="s">
        <v>83</v>
      </c>
      <c r="B278" s="84" t="s">
        <v>116</v>
      </c>
      <c r="C278" s="109"/>
      <c r="D278" s="90" t="s">
        <v>99</v>
      </c>
      <c r="E278" s="42" t="s">
        <v>1</v>
      </c>
      <c r="F278" s="43">
        <f t="shared" si="170"/>
        <v>0</v>
      </c>
      <c r="G278" s="44">
        <f t="shared" ref="G278:K278" si="187">SUM(G279:G283)</f>
        <v>0</v>
      </c>
      <c r="H278" s="44">
        <f>'[1]2021-2023'!I272</f>
        <v>0</v>
      </c>
      <c r="I278" s="44">
        <f t="shared" si="187"/>
        <v>0</v>
      </c>
      <c r="J278" s="44">
        <f t="shared" si="187"/>
        <v>0</v>
      </c>
      <c r="K278" s="45">
        <f t="shared" si="187"/>
        <v>0</v>
      </c>
      <c r="L278" s="45">
        <f t="shared" ref="L278" si="188">SUM(L279:L283)</f>
        <v>0</v>
      </c>
    </row>
    <row r="279" spans="1:12" x14ac:dyDescent="0.3">
      <c r="A279" s="144"/>
      <c r="B279" s="85"/>
      <c r="C279" s="110"/>
      <c r="D279" s="91"/>
      <c r="E279" s="46" t="s">
        <v>2</v>
      </c>
      <c r="F279" s="47">
        <f t="shared" si="170"/>
        <v>0</v>
      </c>
      <c r="G279" s="48">
        <v>0</v>
      </c>
      <c r="H279" s="48">
        <f>'[1]2021-2023'!I273</f>
        <v>0</v>
      </c>
      <c r="I279" s="48">
        <v>0</v>
      </c>
      <c r="J279" s="48">
        <v>0</v>
      </c>
      <c r="K279" s="49">
        <v>0</v>
      </c>
      <c r="L279" s="49">
        <v>0</v>
      </c>
    </row>
    <row r="280" spans="1:12" x14ac:dyDescent="0.3">
      <c r="A280" s="144"/>
      <c r="B280" s="85"/>
      <c r="C280" s="110"/>
      <c r="D280" s="91"/>
      <c r="E280" s="50" t="s">
        <v>75</v>
      </c>
      <c r="F280" s="47">
        <f t="shared" si="170"/>
        <v>0</v>
      </c>
      <c r="G280" s="48">
        <v>0</v>
      </c>
      <c r="H280" s="48">
        <f>'[1]2021-2023'!I274</f>
        <v>0</v>
      </c>
      <c r="I280" s="48">
        <v>0</v>
      </c>
      <c r="J280" s="48">
        <v>0</v>
      </c>
      <c r="K280" s="49">
        <v>0</v>
      </c>
      <c r="L280" s="49">
        <v>0</v>
      </c>
    </row>
    <row r="281" spans="1:12" ht="27.6" x14ac:dyDescent="0.3">
      <c r="A281" s="144"/>
      <c r="B281" s="85"/>
      <c r="C281" s="110"/>
      <c r="D281" s="91"/>
      <c r="E281" s="46" t="s">
        <v>3</v>
      </c>
      <c r="F281" s="47">
        <f t="shared" si="170"/>
        <v>0</v>
      </c>
      <c r="G281" s="48">
        <v>0</v>
      </c>
      <c r="H281" s="48">
        <f>'[1]2021-2023'!I275</f>
        <v>0</v>
      </c>
      <c r="I281" s="48">
        <v>0</v>
      </c>
      <c r="J281" s="48">
        <v>0</v>
      </c>
      <c r="K281" s="49">
        <v>0</v>
      </c>
      <c r="L281" s="49">
        <v>0</v>
      </c>
    </row>
    <row r="282" spans="1:12" x14ac:dyDescent="0.3">
      <c r="A282" s="144"/>
      <c r="B282" s="85"/>
      <c r="C282" s="110"/>
      <c r="D282" s="91"/>
      <c r="E282" s="46" t="s">
        <v>4</v>
      </c>
      <c r="F282" s="47">
        <f t="shared" si="170"/>
        <v>0</v>
      </c>
      <c r="G282" s="48">
        <v>0</v>
      </c>
      <c r="H282" s="48">
        <f>'[1]2021-2023'!I276</f>
        <v>0</v>
      </c>
      <c r="I282" s="48">
        <v>0</v>
      </c>
      <c r="J282" s="48">
        <v>0</v>
      </c>
      <c r="K282" s="49">
        <v>0</v>
      </c>
      <c r="L282" s="49">
        <v>0</v>
      </c>
    </row>
    <row r="283" spans="1:12" ht="28.2" thickBot="1" x14ac:dyDescent="0.35">
      <c r="A283" s="165"/>
      <c r="B283" s="167"/>
      <c r="C283" s="168"/>
      <c r="D283" s="171"/>
      <c r="E283" s="74" t="s">
        <v>5</v>
      </c>
      <c r="F283" s="75">
        <f t="shared" si="170"/>
        <v>0</v>
      </c>
      <c r="G283" s="76">
        <v>0</v>
      </c>
      <c r="H283" s="76">
        <f>'[1]2021-2023'!I277</f>
        <v>0</v>
      </c>
      <c r="I283" s="76">
        <v>0</v>
      </c>
      <c r="J283" s="76">
        <v>0</v>
      </c>
      <c r="K283" s="77">
        <v>0</v>
      </c>
      <c r="L283" s="77">
        <v>0</v>
      </c>
    </row>
    <row r="284" spans="1:12" ht="15" thickTop="1" x14ac:dyDescent="0.3">
      <c r="A284" s="120"/>
      <c r="B284" s="147" t="s">
        <v>50</v>
      </c>
      <c r="C284" s="105" t="s">
        <v>122</v>
      </c>
      <c r="D284" s="99"/>
      <c r="E284" s="16" t="s">
        <v>1</v>
      </c>
      <c r="F284" s="17">
        <f t="shared" ref="F284:F289" si="189">SUM(G284:L284)</f>
        <v>313600228.34028</v>
      </c>
      <c r="G284" s="18">
        <f t="shared" ref="G284" si="190">SUM(G266,G200,G194,G176,G164,G146,G140,G50,G8)</f>
        <v>926499.45247000002</v>
      </c>
      <c r="H284" s="18">
        <f t="shared" ref="H284:K288" si="191">SUM(H266,H200,H194,H176,H164,H146,H140,H50,H8)</f>
        <v>757372.57656000007</v>
      </c>
      <c r="I284" s="18">
        <f t="shared" si="191"/>
        <v>310139687.03219998</v>
      </c>
      <c r="J284" s="18">
        <f t="shared" si="191"/>
        <v>610584.51500000001</v>
      </c>
      <c r="K284" s="19">
        <f t="shared" si="191"/>
        <v>597057.68907999992</v>
      </c>
      <c r="L284" s="19">
        <f t="shared" ref="L284" si="192">SUM(L266,L200,L194,L176,L164,L146,L140,L50,L8)</f>
        <v>569027.07496999996</v>
      </c>
    </row>
    <row r="285" spans="1:12" x14ac:dyDescent="0.3">
      <c r="A285" s="121"/>
      <c r="B285" s="148"/>
      <c r="C285" s="106"/>
      <c r="D285" s="100"/>
      <c r="E285" s="20" t="s">
        <v>2</v>
      </c>
      <c r="F285" s="21">
        <f t="shared" si="189"/>
        <v>195962.37390999997</v>
      </c>
      <c r="G285" s="22">
        <f>SUM(G267,G201,G195,G177,G165,G147,G141,G51,G9)</f>
        <v>25499.943309999999</v>
      </c>
      <c r="H285" s="22">
        <f t="shared" si="191"/>
        <v>40222.550999999999</v>
      </c>
      <c r="I285" s="22">
        <f t="shared" si="191"/>
        <v>40274.85</v>
      </c>
      <c r="J285" s="22">
        <f t="shared" si="191"/>
        <v>63856.677600000003</v>
      </c>
      <c r="K285" s="23">
        <f t="shared" si="191"/>
        <v>26108.351999999999</v>
      </c>
      <c r="L285" s="23">
        <f t="shared" ref="L285" si="193">SUM(L267,L201,L195,L177,L165,L147,L141,L51,L9)</f>
        <v>0</v>
      </c>
    </row>
    <row r="286" spans="1:12" x14ac:dyDescent="0.3">
      <c r="A286" s="121"/>
      <c r="B286" s="148"/>
      <c r="C286" s="106"/>
      <c r="D286" s="100"/>
      <c r="E286" s="24" t="s">
        <v>75</v>
      </c>
      <c r="F286" s="21">
        <f t="shared" si="189"/>
        <v>156448.25514999998</v>
      </c>
      <c r="G286" s="22">
        <f>SUM(G268,G202,G196,G178,G166,G148,G142,G52,G10)</f>
        <v>120278.38622</v>
      </c>
      <c r="H286" s="22">
        <f t="shared" si="191"/>
        <v>36169.868929999997</v>
      </c>
      <c r="I286" s="22">
        <f t="shared" si="191"/>
        <v>0</v>
      </c>
      <c r="J286" s="22">
        <f t="shared" si="191"/>
        <v>0</v>
      </c>
      <c r="K286" s="23">
        <f t="shared" si="191"/>
        <v>0</v>
      </c>
      <c r="L286" s="23">
        <f t="shared" ref="L286" si="194">SUM(L268,L202,L196,L178,L166,L148,L142,L52,L10)</f>
        <v>0</v>
      </c>
    </row>
    <row r="287" spans="1:12" ht="27.6" x14ac:dyDescent="0.3">
      <c r="A287" s="121"/>
      <c r="B287" s="148"/>
      <c r="C287" s="106"/>
      <c r="D287" s="100"/>
      <c r="E287" s="20" t="s">
        <v>3</v>
      </c>
      <c r="F287" s="21">
        <f t="shared" si="189"/>
        <v>68363.842090000006</v>
      </c>
      <c r="G287" s="22">
        <f>SUM(G269,G203,G197,G179,G167,G149,G143,G53,G11)</f>
        <v>15490.026979999999</v>
      </c>
      <c r="H287" s="22">
        <f t="shared" si="191"/>
        <v>24119.14517</v>
      </c>
      <c r="I287" s="22">
        <f t="shared" si="191"/>
        <v>23145.041940000003</v>
      </c>
      <c r="J287" s="22">
        <f t="shared" si="191"/>
        <v>1869.876</v>
      </c>
      <c r="K287" s="23">
        <f t="shared" si="191"/>
        <v>1869.876</v>
      </c>
      <c r="L287" s="23">
        <f t="shared" ref="L287" si="195">SUM(L269,L203,L197,L179,L167,L149,L143,L53,L11)</f>
        <v>1869.876</v>
      </c>
    </row>
    <row r="288" spans="1:12" x14ac:dyDescent="0.3">
      <c r="A288" s="121"/>
      <c r="B288" s="148"/>
      <c r="C288" s="106"/>
      <c r="D288" s="100"/>
      <c r="E288" s="20" t="s">
        <v>4</v>
      </c>
      <c r="F288" s="21">
        <f t="shared" si="189"/>
        <v>313179453.86913002</v>
      </c>
      <c r="G288" s="22">
        <f>SUM(G270,G204,G198,G180,G168,G150,G144,G54,G12)</f>
        <v>765231.09595999995</v>
      </c>
      <c r="H288" s="22">
        <f t="shared" si="191"/>
        <v>656861.01146000007</v>
      </c>
      <c r="I288" s="22">
        <f t="shared" si="191"/>
        <v>310076267.14025998</v>
      </c>
      <c r="J288" s="22">
        <f t="shared" si="191"/>
        <v>544857.96140000003</v>
      </c>
      <c r="K288" s="23">
        <f t="shared" si="191"/>
        <v>569079.46108000004</v>
      </c>
      <c r="L288" s="23">
        <f t="shared" ref="L288" si="196">SUM(L270,L204,L198,L180,L168,L150,L144,L54,L12)</f>
        <v>567157.19897000003</v>
      </c>
    </row>
    <row r="289" spans="1:12" ht="28.2" thickBot="1" x14ac:dyDescent="0.35">
      <c r="A289" s="172"/>
      <c r="B289" s="169"/>
      <c r="C289" s="170"/>
      <c r="D289" s="108"/>
      <c r="E289" s="70" t="s">
        <v>5</v>
      </c>
      <c r="F289" s="71">
        <f t="shared" si="189"/>
        <v>0</v>
      </c>
      <c r="G289" s="72">
        <f>SUM(G271,G205,G199,G181,G169,G151,G145,G55,G13)</f>
        <v>0</v>
      </c>
      <c r="H289" s="72">
        <f>SUM(H271,H205,H199,H181,H169,H151,H145,H55,H13)</f>
        <v>0</v>
      </c>
      <c r="I289" s="72">
        <f>SUM(I271,I205,I199,I181,I169,I151,I145,I55,I13)</f>
        <v>0</v>
      </c>
      <c r="J289" s="72">
        <f>SUM(J271,J205,J199,J181,J169,J151,J145,J55,J13)</f>
        <v>0</v>
      </c>
      <c r="K289" s="73">
        <v>0</v>
      </c>
      <c r="L289" s="73">
        <v>0</v>
      </c>
    </row>
    <row r="290" spans="1:12" ht="15" thickTop="1" x14ac:dyDescent="0.3"/>
  </sheetData>
  <mergeCells count="198">
    <mergeCell ref="A284:A289"/>
    <mergeCell ref="B284:B289"/>
    <mergeCell ref="C284:C289"/>
    <mergeCell ref="D284:D289"/>
    <mergeCell ref="D200:D205"/>
    <mergeCell ref="A230:A235"/>
    <mergeCell ref="B200:B205"/>
    <mergeCell ref="A200:A205"/>
    <mergeCell ref="C200:C205"/>
    <mergeCell ref="D242:D247"/>
    <mergeCell ref="C206:C211"/>
    <mergeCell ref="D206:D211"/>
    <mergeCell ref="A236:A241"/>
    <mergeCell ref="B236:B241"/>
    <mergeCell ref="C236:C241"/>
    <mergeCell ref="D236:D241"/>
    <mergeCell ref="D272:D277"/>
    <mergeCell ref="B272:B277"/>
    <mergeCell ref="C254:C259"/>
    <mergeCell ref="D254:D259"/>
    <mergeCell ref="C266:C271"/>
    <mergeCell ref="B266:B271"/>
    <mergeCell ref="C230:C235"/>
    <mergeCell ref="A248:A253"/>
    <mergeCell ref="D278:D283"/>
    <mergeCell ref="A206:A211"/>
    <mergeCell ref="B206:B211"/>
    <mergeCell ref="A182:A187"/>
    <mergeCell ref="B182:B187"/>
    <mergeCell ref="A194:A199"/>
    <mergeCell ref="B194:B199"/>
    <mergeCell ref="C194:C199"/>
    <mergeCell ref="D194:D199"/>
    <mergeCell ref="B248:B253"/>
    <mergeCell ref="C248:C253"/>
    <mergeCell ref="D248:D253"/>
    <mergeCell ref="D230:D235"/>
    <mergeCell ref="B230:B235"/>
    <mergeCell ref="A224:A229"/>
    <mergeCell ref="B224:B229"/>
    <mergeCell ref="C224:C229"/>
    <mergeCell ref="D224:D229"/>
    <mergeCell ref="A212:A217"/>
    <mergeCell ref="A188:A193"/>
    <mergeCell ref="B188:B193"/>
    <mergeCell ref="A242:A247"/>
    <mergeCell ref="B242:B247"/>
    <mergeCell ref="C242:C247"/>
    <mergeCell ref="D260:D265"/>
    <mergeCell ref="D266:D271"/>
    <mergeCell ref="A266:A271"/>
    <mergeCell ref="A110:A115"/>
    <mergeCell ref="A116:A121"/>
    <mergeCell ref="A134:A139"/>
    <mergeCell ref="D116:D121"/>
    <mergeCell ref="B134:B139"/>
    <mergeCell ref="A140:A145"/>
    <mergeCell ref="D218:D223"/>
    <mergeCell ref="C212:C217"/>
    <mergeCell ref="D212:D217"/>
    <mergeCell ref="A218:A223"/>
    <mergeCell ref="B218:B223"/>
    <mergeCell ref="C134:C139"/>
    <mergeCell ref="A254:A259"/>
    <mergeCell ref="A260:A265"/>
    <mergeCell ref="B260:B265"/>
    <mergeCell ref="A158:A163"/>
    <mergeCell ref="B176:B181"/>
    <mergeCell ref="A152:A157"/>
    <mergeCell ref="C176:C181"/>
    <mergeCell ref="B158:B163"/>
    <mergeCell ref="A176:A181"/>
    <mergeCell ref="C272:C277"/>
    <mergeCell ref="B254:B259"/>
    <mergeCell ref="B212:B217"/>
    <mergeCell ref="C218:C223"/>
    <mergeCell ref="A278:A283"/>
    <mergeCell ref="C98:C103"/>
    <mergeCell ref="C158:C163"/>
    <mergeCell ref="C152:C157"/>
    <mergeCell ref="C116:C121"/>
    <mergeCell ref="C104:C109"/>
    <mergeCell ref="C260:C265"/>
    <mergeCell ref="A104:A109"/>
    <mergeCell ref="A272:A277"/>
    <mergeCell ref="B278:B283"/>
    <mergeCell ref="C278:C283"/>
    <mergeCell ref="A164:A169"/>
    <mergeCell ref="B164:B169"/>
    <mergeCell ref="A170:A175"/>
    <mergeCell ref="B170:B175"/>
    <mergeCell ref="B140:B145"/>
    <mergeCell ref="C140:C145"/>
    <mergeCell ref="A146:A151"/>
    <mergeCell ref="B122:B127"/>
    <mergeCell ref="C122:C127"/>
    <mergeCell ref="A68:A73"/>
    <mergeCell ref="B146:B151"/>
    <mergeCell ref="B110:B115"/>
    <mergeCell ref="A122:A127"/>
    <mergeCell ref="D44:D49"/>
    <mergeCell ref="C62:C67"/>
    <mergeCell ref="D56:D61"/>
    <mergeCell ref="C50:C55"/>
    <mergeCell ref="D50:D55"/>
    <mergeCell ref="A62:A67"/>
    <mergeCell ref="B56:B61"/>
    <mergeCell ref="B50:B55"/>
    <mergeCell ref="A44:A49"/>
    <mergeCell ref="A128:A133"/>
    <mergeCell ref="D38:D43"/>
    <mergeCell ref="D158:D163"/>
    <mergeCell ref="D182:D187"/>
    <mergeCell ref="D176:D181"/>
    <mergeCell ref="D122:D127"/>
    <mergeCell ref="B104:B109"/>
    <mergeCell ref="D104:D109"/>
    <mergeCell ref="C110:C115"/>
    <mergeCell ref="D98:D103"/>
    <mergeCell ref="B44:B49"/>
    <mergeCell ref="D62:D67"/>
    <mergeCell ref="C86:C91"/>
    <mergeCell ref="B92:B97"/>
    <mergeCell ref="B80:B85"/>
    <mergeCell ref="C56:C61"/>
    <mergeCell ref="C44:C49"/>
    <mergeCell ref="C92:C97"/>
    <mergeCell ref="D152:D157"/>
    <mergeCell ref="B128:B133"/>
    <mergeCell ref="C128:C133"/>
    <mergeCell ref="D128:D133"/>
    <mergeCell ref="C32:C37"/>
    <mergeCell ref="A32:A37"/>
    <mergeCell ref="B32:B37"/>
    <mergeCell ref="A26:A31"/>
    <mergeCell ref="A38:A43"/>
    <mergeCell ref="B38:B43"/>
    <mergeCell ref="C38:C43"/>
    <mergeCell ref="G1:L1"/>
    <mergeCell ref="A92:A97"/>
    <mergeCell ref="B8:B13"/>
    <mergeCell ref="C26:C31"/>
    <mergeCell ref="D26:D31"/>
    <mergeCell ref="B20:B25"/>
    <mergeCell ref="D8:D13"/>
    <mergeCell ref="A56:A61"/>
    <mergeCell ref="B26:B31"/>
    <mergeCell ref="A86:A91"/>
    <mergeCell ref="A50:A55"/>
    <mergeCell ref="D20:D25"/>
    <mergeCell ref="A20:A25"/>
    <mergeCell ref="A74:A79"/>
    <mergeCell ref="B74:B79"/>
    <mergeCell ref="D74:D79"/>
    <mergeCell ref="A80:A85"/>
    <mergeCell ref="G2:L2"/>
    <mergeCell ref="A98:A103"/>
    <mergeCell ref="B98:B103"/>
    <mergeCell ref="B86:B91"/>
    <mergeCell ref="D92:D97"/>
    <mergeCell ref="C74:C79"/>
    <mergeCell ref="D86:D91"/>
    <mergeCell ref="A8:A13"/>
    <mergeCell ref="B62:B67"/>
    <mergeCell ref="A4:J4"/>
    <mergeCell ref="A5:A6"/>
    <mergeCell ref="F5:F6"/>
    <mergeCell ref="B5:B6"/>
    <mergeCell ref="C5:C6"/>
    <mergeCell ref="D5:D6"/>
    <mergeCell ref="E5:E6"/>
    <mergeCell ref="D32:D37"/>
    <mergeCell ref="C8:C13"/>
    <mergeCell ref="A14:A19"/>
    <mergeCell ref="C20:C25"/>
    <mergeCell ref="B14:B19"/>
    <mergeCell ref="C14:C19"/>
    <mergeCell ref="D14:D19"/>
    <mergeCell ref="G5:M5"/>
    <mergeCell ref="C188:C193"/>
    <mergeCell ref="D188:D193"/>
    <mergeCell ref="B68:B73"/>
    <mergeCell ref="C68:C73"/>
    <mergeCell ref="D68:D73"/>
    <mergeCell ref="C182:C187"/>
    <mergeCell ref="C164:C169"/>
    <mergeCell ref="D164:D169"/>
    <mergeCell ref="C170:C175"/>
    <mergeCell ref="D170:D175"/>
    <mergeCell ref="B152:B157"/>
    <mergeCell ref="B116:B121"/>
    <mergeCell ref="D110:D115"/>
    <mergeCell ref="D134:D139"/>
    <mergeCell ref="C146:C151"/>
    <mergeCell ref="D146:D151"/>
    <mergeCell ref="D140:D145"/>
    <mergeCell ref="C80:C85"/>
    <mergeCell ref="D80:D85"/>
  </mergeCells>
  <printOptions horizontalCentered="1"/>
  <pageMargins left="0.39370078740157483" right="0.39370078740157483" top="0.78740157480314965" bottom="0.39370078740157483" header="0" footer="0"/>
  <pageSetup paperSize="9" scale="51" fitToHeight="0" orientation="landscape" r:id="rId1"/>
  <rowBreaks count="5" manualBreakCount="5">
    <brk id="43" max="12" man="1"/>
    <brk id="85" max="12" man="1"/>
    <brk id="125" max="12" man="1"/>
    <brk id="210" max="12" man="1"/>
    <brk id="25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2021-2023</vt:lpstr>
      <vt:lpstr>'2021-2023'!Заголовки_для_печати</vt:lpstr>
      <vt:lpstr>'2021-2023'!Область_печати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2024-11-19T12:43:57Z</dcterms:modified>
</cp:coreProperties>
</file>